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770" windowWidth="19420" windowHeight="6810" tabRatio="268" activeTab="0"/>
  </bookViews>
  <sheets>
    <sheet name="Foglio1" sheetId="1" r:id="rId1"/>
    <sheet name="Google Maps" sheetId="2" r:id="rId2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<sst xmlns="http://schemas.openxmlformats.org/spreadsheetml/2006/main" count="226" uniqueCount="122">
  <si>
    <t>Località</t>
  </si>
  <si>
    <t>Stato</t>
  </si>
  <si>
    <t>km p.</t>
  </si>
  <si>
    <t>km T</t>
  </si>
  <si>
    <t>ora</t>
  </si>
  <si>
    <t>h</t>
  </si>
  <si>
    <t>km/h</t>
  </si>
  <si>
    <t>S</t>
  </si>
  <si>
    <t>p</t>
  </si>
  <si>
    <t>Lecce</t>
  </si>
  <si>
    <t>a</t>
  </si>
  <si>
    <t>D</t>
  </si>
  <si>
    <t>"</t>
  </si>
  <si>
    <t>L</t>
  </si>
  <si>
    <t>Ma</t>
  </si>
  <si>
    <t>Me</t>
  </si>
  <si>
    <t>G</t>
  </si>
  <si>
    <t>V</t>
  </si>
  <si>
    <t>Contakm</t>
  </si>
  <si>
    <t>max</t>
  </si>
  <si>
    <t>viaggio</t>
  </si>
  <si>
    <t>guida</t>
  </si>
  <si>
    <t>viaggio tot.</t>
  </si>
  <si>
    <t>guida tot.</t>
  </si>
  <si>
    <t>km p.gps</t>
  </si>
  <si>
    <t>+%</t>
  </si>
  <si>
    <t>+1%</t>
  </si>
  <si>
    <t>Data</t>
  </si>
  <si>
    <t>n.</t>
  </si>
  <si>
    <t>Italia</t>
  </si>
  <si>
    <t>reale</t>
  </si>
  <si>
    <t>km gpsT</t>
  </si>
  <si>
    <r>
      <t>km T</t>
    </r>
    <r>
      <rPr>
        <sz val="6"/>
        <rFont val="Arial"/>
        <family val="2"/>
      </rPr>
      <t>+ 1%</t>
    </r>
  </si>
  <si>
    <t>alba</t>
  </si>
  <si>
    <t>tram.</t>
  </si>
  <si>
    <t>al giorno</t>
  </si>
  <si>
    <t>Croazia</t>
  </si>
  <si>
    <t>Zumo</t>
  </si>
  <si>
    <t>Bulgaria</t>
  </si>
  <si>
    <t>Lužani</t>
  </si>
  <si>
    <t>Turchia</t>
  </si>
  <si>
    <r>
      <t>km</t>
    </r>
    <r>
      <rPr>
        <sz val="8"/>
        <rFont val="Arial"/>
        <family val="2"/>
      </rPr>
      <t>+ 1%</t>
    </r>
  </si>
  <si>
    <t>Bolu</t>
  </si>
  <si>
    <t xml:space="preserve">Bulancak </t>
  </si>
  <si>
    <t>Georgia</t>
  </si>
  <si>
    <t>Didmaghala</t>
  </si>
  <si>
    <t>Vardzia</t>
  </si>
  <si>
    <t>Marneuli</t>
  </si>
  <si>
    <t>(13)</t>
  </si>
  <si>
    <t>Garni</t>
  </si>
  <si>
    <t>Armenia</t>
  </si>
  <si>
    <t>Mestia (ora +2)</t>
  </si>
  <si>
    <t>Tatev</t>
  </si>
  <si>
    <t>Stepanakert</t>
  </si>
  <si>
    <t>Nagorno Karabakh</t>
  </si>
  <si>
    <t>Goris</t>
  </si>
  <si>
    <t>Azerbaijan</t>
  </si>
  <si>
    <t>Conf.Geo.Aze. (Qazax)</t>
  </si>
  <si>
    <t>Sud Zarat</t>
  </si>
  <si>
    <t>Russia</t>
  </si>
  <si>
    <t>Lovech (ora +1)</t>
  </si>
  <si>
    <t>Mahachkala (ora +1)</t>
  </si>
  <si>
    <t>Buron</t>
  </si>
  <si>
    <t xml:space="preserve">Kochubeevskoe </t>
  </si>
  <si>
    <t>Sukhumi</t>
  </si>
  <si>
    <t>Abkhazia</t>
  </si>
  <si>
    <t>Pyatigorskaya</t>
  </si>
  <si>
    <t>Ucraina</t>
  </si>
  <si>
    <t>Voronez</t>
  </si>
  <si>
    <t>Kiev</t>
  </si>
  <si>
    <t>Korostiv</t>
  </si>
  <si>
    <t>Slovenia</t>
  </si>
  <si>
    <t>Maribor (ora 0)</t>
  </si>
  <si>
    <t>Zaboršt</t>
  </si>
  <si>
    <t>g.26</t>
  </si>
  <si>
    <t>2/27.6.2016</t>
  </si>
  <si>
    <t>+/-
ora</t>
  </si>
  <si>
    <t>https://drive.google.com/open?id=1Z16JvhcwSk4uNtZPB5mKyzaFEWg&amp;usp=sharing</t>
  </si>
  <si>
    <t>https://drive.google.com/open?id=12cfXutUVmtfJWoIrY2EDaD0GB7k&amp;usp=sharing</t>
  </si>
  <si>
    <t>https://drive.google.com/open?id=1sHhY-wQxjvD-AK38Ghxw1DtGEcQ&amp;usp=sharing</t>
  </si>
  <si>
    <t>https://drive.google.com/open?id=1HfrU142DLuiQPiOU_AvXjgizofc&amp;usp=sharing</t>
  </si>
  <si>
    <t>2016-06-</t>
  </si>
  <si>
    <t>https://drive.google.com/open?id=1jHZZxX1F4e1Ie9OT-4W0tmk4TUU&amp;usp=sharing</t>
  </si>
  <si>
    <t>https://drive.google.com/open?id=12x9oxTSUFKduT5ASUQHf5MLvQSU&amp;usp=sharing</t>
  </si>
  <si>
    <t>https://drive.google.com/open?id=1f6NfWp7jE79Fotcr-8j78mIQ7H4&amp;usp=sharing</t>
  </si>
  <si>
    <t>https://drive.google.com/open?id=19budHGZMVniyxJHRjyrmHC8cnsE&amp;usp=sharing</t>
  </si>
  <si>
    <t>https://drive.google.com/open?id=1svUdqZ7WoC5JiAUJGZ0DO7jT7nI&amp;usp=sharing</t>
  </si>
  <si>
    <t>(Serbia)</t>
  </si>
  <si>
    <t>(Ossezia Sud)</t>
  </si>
  <si>
    <t>(Ungheria)</t>
  </si>
  <si>
    <t>https://drive.google.com/open?id=1HfVDxEwjl1sXDAwF7j8Og9XJ-sY&amp;usp=sharing</t>
  </si>
  <si>
    <t>https://drive.google.com/open?id=1O9jiFAdrKauigmNz_DBQ4h5pwX8&amp;usp=sharing</t>
  </si>
  <si>
    <t>https://drive.google.com/open?id=1eQar-bsZlkX1fwgr-IxrinKmFaM&amp;usp=sharing</t>
  </si>
  <si>
    <t>https://drive.google.com/open?id=1v4Rhx22tOrKpjJKh4T0oCOXFc-Q&amp;usp=sharing</t>
  </si>
  <si>
    <t>https://drive.google.com/open?id=1ytXzYUHKWkiksy-vXc1MXmwTUbQ&amp;usp=sharing</t>
  </si>
  <si>
    <t>https://drive.google.com/open?id=1w9eRkD-Nu_lBwpx7lDfHTUxC_iM&amp;usp=sharing</t>
  </si>
  <si>
    <t>https://drive.google.com/open?id=19B2YvNsL3Dn-yEqPZHNqvyE8864&amp;usp=sharing</t>
  </si>
  <si>
    <t>https://drive.google.com/open?id=1yDJAHVulnKiRyC9DSxFUwZRBdtE&amp;usp=sharing</t>
  </si>
  <si>
    <t>https://drive.google.com/open?id=19L2JcNJIVQxMIxWqwtC8dNVvu5Y&amp;usp=sharing</t>
  </si>
  <si>
    <t>https://drive.google.com/open?id=1WHIwbdmR2tGscUvLW5vs3TwEAUg&amp;usp=sharing</t>
  </si>
  <si>
    <t>https://drive.google.com/open?id=1Pspcpt7eTX5GLcjQg1DGb74Vly4&amp;usp=sharing</t>
  </si>
  <si>
    <t>https://drive.google.com/open?id=1VX4cGAvYaQ2k1vUE8frQzY5K0Oo&amp;usp=sharing</t>
  </si>
  <si>
    <t>https://drive.google.com/open?id=1h6QzoTIbO9ihWFipC2IWg2V1asw&amp;usp=sharing</t>
  </si>
  <si>
    <t>https://drive.google.com/open?id=1zV2Wa5TZtujeHyYRUtwl19LTabg&amp;usp=sharing</t>
  </si>
  <si>
    <t>https://drive.google.com/open?id=1mc_x_7cGLR_opqCyU-T4U0tZZrU&amp;usp=sharing</t>
  </si>
  <si>
    <t>https://drive.google.com/open?id=1uCWTWCAPIKfY_IIBhdgl-ZYB3qE&amp;usp=sharing</t>
  </si>
  <si>
    <t>https://drive.google.com/open?id=1W4Fg47RNmcS88xAlx81TWDbcy8M&amp;usp=sharing</t>
  </si>
  <si>
    <t>https://drive.google.com/open?id=1a9zfu3GEO80UXCLqeIlfJAfFmTo&amp;usp=sharing</t>
  </si>
  <si>
    <t>andata</t>
  </si>
  <si>
    <t>2/6</t>
  </si>
  <si>
    <t>https://drive.google.com/open?id=1YYbmWLs1IC735X8x69DQBNsgM_E&amp;usp=sharing</t>
  </si>
  <si>
    <t>Geo.Arm.</t>
  </si>
  <si>
    <t>7/11</t>
  </si>
  <si>
    <t>https://drive.google.com/open?id=1PQ2FWCFXU3MKkgPcSgwRiO0Z2Cw&amp;usp=sharing</t>
  </si>
  <si>
    <t>12/16</t>
  </si>
  <si>
    <t>Kar.Aze.</t>
  </si>
  <si>
    <t>Rus.Oss.Abk.</t>
  </si>
  <si>
    <t>17/20</t>
  </si>
  <si>
    <t>https://drive.google.com/open?id=1CwKk0Go4Y6kMb6mu0yKIZ2Pwcj4&amp;usp=sharing</t>
  </si>
  <si>
    <t>ritorno</t>
  </si>
  <si>
    <t>21/27</t>
  </si>
  <si>
    <t>https://drive.google.com/open?id=1mDITQYwdTWFm8WVkpBDO2bwpffc&amp;usp=sharing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</si>
</sst>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d:mm"/>
    <numFmt numFmtId="174" formatCode="[h]:mm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mmm\-yyyy"/>
    <numFmt numFmtId="179" formatCode="h\.mm\.ss"/>
    <numFmt numFmtId="180" formatCode="[$-F400]h:mm:ss\ AM/PM"/>
    <numFmt numFmtId="181" formatCode="[$-410]dddd\ d\ mmmm\ yyyy"/>
    <numFmt numFmtId="182" formatCode="[$€-2]\ #.##000_);[Red]\([$€-2]\ #.##000\)"/>
    <numFmt numFmtId="183" formatCode="0.0"/>
    <numFmt numFmtId="184" formatCode="h"/>
    <numFmt numFmtId="185" formatCode="0.000"/>
    <numFmt numFmtId="186" formatCode="h:mm;@"/>
    <numFmt numFmtId="187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0" fillId="0" borderId="16" xfId="0" applyNumberFormat="1" applyBorder="1" applyAlignment="1">
      <alignment/>
    </xf>
    <xf numFmtId="20" fontId="0" fillId="0" borderId="17" xfId="0" applyNumberFormat="1" applyBorder="1" applyAlignment="1">
      <alignment/>
    </xf>
    <xf numFmtId="174" fontId="0" fillId="0" borderId="17" xfId="0" applyNumberFormat="1" applyBorder="1" applyAlignment="1">
      <alignment/>
    </xf>
    <xf numFmtId="173" fontId="0" fillId="0" borderId="16" xfId="0" applyNumberFormat="1" applyBorder="1" applyAlignment="1">
      <alignment/>
    </xf>
    <xf numFmtId="20" fontId="0" fillId="0" borderId="12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76" fontId="0" fillId="0" borderId="0" xfId="45" applyNumberFormat="1" applyFont="1" applyAlignment="1">
      <alignment horizontal="center"/>
    </xf>
    <xf numFmtId="3" fontId="0" fillId="0" borderId="16" xfId="0" applyNumberForma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6" fontId="0" fillId="0" borderId="22" xfId="45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3" fillId="0" borderId="20" xfId="0" applyNumberFormat="1" applyFont="1" applyBorder="1" applyAlignment="1" quotePrefix="1">
      <alignment horizontal="center"/>
    </xf>
    <xf numFmtId="4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/>
    </xf>
    <xf numFmtId="3" fontId="2" fillId="0" borderId="2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6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0" xfId="0" applyNumberForma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176" fontId="0" fillId="0" borderId="15" xfId="45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176" fontId="0" fillId="0" borderId="39" xfId="45" applyNumberFormat="1" applyFont="1" applyBorder="1" applyAlignment="1">
      <alignment horizontal="center"/>
    </xf>
    <xf numFmtId="176" fontId="0" fillId="0" borderId="14" xfId="45" applyNumberFormat="1" applyFont="1" applyBorder="1" applyAlignment="1">
      <alignment horizontal="center"/>
    </xf>
    <xf numFmtId="176" fontId="0" fillId="0" borderId="40" xfId="45" applyNumberFormat="1" applyFont="1" applyBorder="1" applyAlignment="1" quotePrefix="1">
      <alignment horizontal="center"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20" fontId="0" fillId="0" borderId="37" xfId="0" applyNumberFormat="1" applyBorder="1" applyAlignment="1">
      <alignment/>
    </xf>
    <xf numFmtId="3" fontId="1" fillId="0" borderId="44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0" fillId="0" borderId="0" xfId="0" applyBorder="1" applyAlignment="1">
      <alignment/>
    </xf>
    <xf numFmtId="184" fontId="0" fillId="0" borderId="28" xfId="0" applyNumberFormat="1" applyBorder="1" applyAlignment="1">
      <alignment/>
    </xf>
    <xf numFmtId="184" fontId="0" fillId="0" borderId="26" xfId="0" applyNumberFormat="1" applyBorder="1" applyAlignment="1">
      <alignment/>
    </xf>
    <xf numFmtId="176" fontId="0" fillId="0" borderId="30" xfId="45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176" fontId="0" fillId="0" borderId="36" xfId="45" applyNumberFormat="1" applyFont="1" applyBorder="1" applyAlignment="1">
      <alignment horizontal="center"/>
    </xf>
    <xf numFmtId="176" fontId="0" fillId="0" borderId="44" xfId="45" applyNumberFormat="1" applyFont="1" applyBorder="1" applyAlignment="1">
      <alignment horizontal="center"/>
    </xf>
    <xf numFmtId="186" fontId="0" fillId="0" borderId="28" xfId="0" applyNumberFormat="1" applyBorder="1" applyAlignment="1">
      <alignment/>
    </xf>
    <xf numFmtId="186" fontId="0" fillId="0" borderId="26" xfId="0" applyNumberFormat="1" applyBorder="1" applyAlignment="1">
      <alignment/>
    </xf>
    <xf numFmtId="186" fontId="0" fillId="0" borderId="43" xfId="0" applyNumberFormat="1" applyBorder="1" applyAlignment="1">
      <alignment/>
    </xf>
    <xf numFmtId="180" fontId="2" fillId="0" borderId="28" xfId="0" applyNumberFormat="1" applyFont="1" applyBorder="1" applyAlignment="1">
      <alignment horizontal="center"/>
    </xf>
    <xf numFmtId="180" fontId="2" fillId="0" borderId="43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Font="1" applyBorder="1" applyAlignment="1">
      <alignment/>
    </xf>
    <xf numFmtId="4" fontId="0" fillId="0" borderId="44" xfId="0" applyNumberFormat="1" applyBorder="1" applyAlignment="1">
      <alignment/>
    </xf>
    <xf numFmtId="20" fontId="0" fillId="0" borderId="38" xfId="0" applyNumberFormat="1" applyBorder="1" applyAlignment="1">
      <alignment/>
    </xf>
    <xf numFmtId="174" fontId="1" fillId="0" borderId="38" xfId="0" applyNumberFormat="1" applyFont="1" applyBorder="1" applyAlignment="1">
      <alignment/>
    </xf>
    <xf numFmtId="184" fontId="0" fillId="0" borderId="4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184" fontId="0" fillId="0" borderId="25" xfId="0" applyNumberFormat="1" applyBorder="1" applyAlignment="1">
      <alignment/>
    </xf>
    <xf numFmtId="186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186" fontId="1" fillId="0" borderId="32" xfId="0" applyNumberFormat="1" applyFont="1" applyBorder="1" applyAlignment="1">
      <alignment/>
    </xf>
    <xf numFmtId="186" fontId="1" fillId="0" borderId="45" xfId="0" applyNumberFormat="1" applyFont="1" applyBorder="1" applyAlignment="1">
      <alignment/>
    </xf>
    <xf numFmtId="0" fontId="0" fillId="0" borderId="13" xfId="0" applyFont="1" applyBorder="1" applyAlignment="1">
      <alignment/>
    </xf>
    <xf numFmtId="177" fontId="0" fillId="0" borderId="21" xfId="0" applyNumberFormat="1" applyFont="1" applyBorder="1" applyAlignment="1">
      <alignment/>
    </xf>
    <xf numFmtId="176" fontId="0" fillId="0" borderId="0" xfId="45" applyNumberFormat="1" applyFont="1" applyBorder="1" applyAlignment="1">
      <alignment horizontal="center"/>
    </xf>
    <xf numFmtId="176" fontId="0" fillId="0" borderId="0" xfId="45" applyNumberFormat="1" applyFont="1" applyAlignment="1">
      <alignment horizontal="center"/>
    </xf>
    <xf numFmtId="186" fontId="0" fillId="0" borderId="26" xfId="0" applyNumberFormat="1" applyFont="1" applyBorder="1" applyAlignment="1">
      <alignment/>
    </xf>
    <xf numFmtId="177" fontId="0" fillId="0" borderId="4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 quotePrefix="1">
      <alignment/>
    </xf>
    <xf numFmtId="3" fontId="2" fillId="0" borderId="16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1" xfId="0" applyFont="1" applyBorder="1" applyAlignment="1">
      <alignment/>
    </xf>
    <xf numFmtId="186" fontId="0" fillId="0" borderId="25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6" xfId="0" applyNumberFormat="1" applyFont="1" applyBorder="1" applyAlignment="1">
      <alignment/>
    </xf>
    <xf numFmtId="20" fontId="1" fillId="0" borderId="31" xfId="0" applyNumberFormat="1" applyFont="1" applyBorder="1" applyAlignment="1">
      <alignment horizontal="center"/>
    </xf>
    <xf numFmtId="20" fontId="1" fillId="0" borderId="32" xfId="0" applyNumberFormat="1" applyFont="1" applyBorder="1" applyAlignment="1">
      <alignment/>
    </xf>
    <xf numFmtId="20" fontId="1" fillId="0" borderId="45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0" xfId="36" applyAlignment="1" applyProtection="1">
      <alignment/>
      <protection/>
    </xf>
    <xf numFmtId="3" fontId="1" fillId="0" borderId="30" xfId="0" applyNumberFormat="1" applyFont="1" applyFill="1" applyBorder="1" applyAlignment="1">
      <alignment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80" fontId="2" fillId="0" borderId="51" xfId="0" applyNumberFormat="1" applyFont="1" applyBorder="1" applyAlignment="1" quotePrefix="1">
      <alignment horizontal="center" wrapText="1"/>
    </xf>
    <xf numFmtId="180" fontId="2" fillId="0" borderId="29" xfId="0" applyNumberFormat="1" applyFont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Z16JvhcwSk4uNtZPB5mKyzaFEWg&amp;usp=sharing" TargetMode="External" /><Relationship Id="rId2" Type="http://schemas.openxmlformats.org/officeDocument/2006/relationships/hyperlink" Target="https://drive.google.com/open?id=1sHhY-wQxjvD-AK38Ghxw1DtGEcQ&amp;usp=sharing" TargetMode="External" /><Relationship Id="rId3" Type="http://schemas.openxmlformats.org/officeDocument/2006/relationships/hyperlink" Target="https://drive.google.com/open?id=1HfrU142DLuiQPiOU_AvXjgizofc&amp;usp=sharing" TargetMode="External" /><Relationship Id="rId4" Type="http://schemas.openxmlformats.org/officeDocument/2006/relationships/hyperlink" Target="https://drive.google.com/open?id=1jHZZxX1F4e1Ie9OT-4W0tmk4TUU&amp;usp=sharing" TargetMode="External" /><Relationship Id="rId5" Type="http://schemas.openxmlformats.org/officeDocument/2006/relationships/hyperlink" Target="https://drive.google.com/open?id=12x9oxTSUFKduT5ASUQHf5MLvQSU&amp;usp=sharing" TargetMode="External" /><Relationship Id="rId6" Type="http://schemas.openxmlformats.org/officeDocument/2006/relationships/hyperlink" Target="https://drive.google.com/open?id=1f6NfWp7jE79Fotcr-8j78mIQ7H4&amp;usp=sharing" TargetMode="External" /><Relationship Id="rId7" Type="http://schemas.openxmlformats.org/officeDocument/2006/relationships/hyperlink" Target="https://drive.google.com/open?id=19budHGZMVniyxJHRjyrmHC8cnsE&amp;usp=sharing" TargetMode="External" /><Relationship Id="rId8" Type="http://schemas.openxmlformats.org/officeDocument/2006/relationships/hyperlink" Target="https://drive.google.com/open?id=1svUdqZ7WoC5JiAUJGZ0DO7jT7nI&amp;usp=sharing" TargetMode="External" /><Relationship Id="rId9" Type="http://schemas.openxmlformats.org/officeDocument/2006/relationships/hyperlink" Target="https://drive.google.com/open?id=1HfVDxEwjl1sXDAwF7j8Og9XJ-sY&amp;usp=sharing" TargetMode="External" /><Relationship Id="rId10" Type="http://schemas.openxmlformats.org/officeDocument/2006/relationships/hyperlink" Target="https://drive.google.com/open?id=1O9jiFAdrKauigmNz_DBQ4h5pwX8&amp;usp=sharing" TargetMode="External" /><Relationship Id="rId11" Type="http://schemas.openxmlformats.org/officeDocument/2006/relationships/hyperlink" Target="https://drive.google.com/open?id=1eQar-bsZlkX1fwgr-IxrinKmFaM&amp;usp=sharing" TargetMode="External" /><Relationship Id="rId12" Type="http://schemas.openxmlformats.org/officeDocument/2006/relationships/hyperlink" Target="https://drive.google.com/open?id=1v4Rhx22tOrKpjJKh4T0oCOXFc-Q&amp;usp=sharing" TargetMode="External" /><Relationship Id="rId13" Type="http://schemas.openxmlformats.org/officeDocument/2006/relationships/hyperlink" Target="https://drive.google.com/open?id=1ytXzYUHKWkiksy-vXc1MXmwTUbQ&amp;usp=sharing" TargetMode="External" /><Relationship Id="rId14" Type="http://schemas.openxmlformats.org/officeDocument/2006/relationships/hyperlink" Target="https://drive.google.com/open?id=1w9eRkD-Nu_lBwpx7lDfHTUxC_iM&amp;usp=sharing" TargetMode="External" /><Relationship Id="rId15" Type="http://schemas.openxmlformats.org/officeDocument/2006/relationships/hyperlink" Target="https://drive.google.com/open?id=19B2YvNsL3Dn-yEqPZHNqvyE8864&amp;usp=sharing" TargetMode="External" /><Relationship Id="rId16" Type="http://schemas.openxmlformats.org/officeDocument/2006/relationships/hyperlink" Target="https://drive.google.com/open?id=1yDJAHVulnKiRyC9DSxFUwZRBdtE&amp;usp=sharing" TargetMode="External" /><Relationship Id="rId17" Type="http://schemas.openxmlformats.org/officeDocument/2006/relationships/hyperlink" Target="https://drive.google.com/open?id=19L2JcNJIVQxMIxWqwtC8dNVvu5Y&amp;usp=sharing" TargetMode="External" /><Relationship Id="rId18" Type="http://schemas.openxmlformats.org/officeDocument/2006/relationships/hyperlink" Target="https://drive.google.com/open?id=1WHIwbdmR2tGscUvLW5vs3TwEAUg&amp;usp=sharing" TargetMode="External" /><Relationship Id="rId19" Type="http://schemas.openxmlformats.org/officeDocument/2006/relationships/hyperlink" Target="https://drive.google.com/open?id=1Pspcpt7eTX5GLcjQg1DGb74Vly4&amp;usp=sharing" TargetMode="External" /><Relationship Id="rId20" Type="http://schemas.openxmlformats.org/officeDocument/2006/relationships/hyperlink" Target="https://drive.google.com/open?id=1VX4cGAvYaQ2k1vUE8frQzY5K0Oo&amp;usp=sharing" TargetMode="External" /><Relationship Id="rId21" Type="http://schemas.openxmlformats.org/officeDocument/2006/relationships/hyperlink" Target="https://drive.google.com/open?id=1h6QzoTIbO9ihWFipC2IWg2V1asw&amp;usp=sharing" TargetMode="External" /><Relationship Id="rId22" Type="http://schemas.openxmlformats.org/officeDocument/2006/relationships/hyperlink" Target="https://drive.google.com/open?id=1zV2Wa5TZtujeHyYRUtwl19LTabg&amp;usp=sharing" TargetMode="External" /><Relationship Id="rId23" Type="http://schemas.openxmlformats.org/officeDocument/2006/relationships/hyperlink" Target="https://drive.google.com/open?id=1mc_x_7cGLR_opqCyU-T4U0tZZrU&amp;usp=sharing" TargetMode="External" /><Relationship Id="rId24" Type="http://schemas.openxmlformats.org/officeDocument/2006/relationships/hyperlink" Target="https://drive.google.com/open?id=1uCWTWCAPIKfY_IIBhdgl-ZYB3qE&amp;usp=sharing" TargetMode="External" /><Relationship Id="rId25" Type="http://schemas.openxmlformats.org/officeDocument/2006/relationships/hyperlink" Target="https://drive.google.com/open?id=1W4Fg47RNmcS88xAlx81TWDbcy8M&amp;usp=sharing" TargetMode="External" /><Relationship Id="rId26" Type="http://schemas.openxmlformats.org/officeDocument/2006/relationships/hyperlink" Target="https://drive.google.com/open?id=1a9zfu3GEO80UXCLqeIlfJAfFmTo&amp;usp=sharing" TargetMode="External" /><Relationship Id="rId27" Type="http://schemas.openxmlformats.org/officeDocument/2006/relationships/hyperlink" Target="https://drive.google.com/open?id=1YYbmWLs1IC735X8x69DQBNsgM_E&amp;usp=sharing" TargetMode="External" /><Relationship Id="rId28" Type="http://schemas.openxmlformats.org/officeDocument/2006/relationships/hyperlink" Target="https://drive.google.com/open?id=1PQ2FWCFXU3MKkgPcSgwRiO0Z2Cw&amp;usp=sharing" TargetMode="External" /><Relationship Id="rId29" Type="http://schemas.openxmlformats.org/officeDocument/2006/relationships/hyperlink" Target="https://drive.google.com/open?id=1CwKk0Go4Y6kMb6mu0yKIZ2Pwcj4&amp;usp=sharing" TargetMode="External" /><Relationship Id="rId30" Type="http://schemas.openxmlformats.org/officeDocument/2006/relationships/hyperlink" Target="https://drive.google.com/open?id=1mDITQYwdTWFm8WVkpBDO2bwpffc&amp;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F1">
      <pane ySplit="770" topLeftCell="A46" activePane="bottomLeft" state="split"/>
      <selection pane="topLeft" activeCell="AA1" sqref="AA1:AA2"/>
      <selection pane="bottomLeft" activeCell="Z55" sqref="Z55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3.00390625" style="54" bestFit="1" customWidth="1"/>
    <col min="4" max="4" width="2.00390625" style="0" bestFit="1" customWidth="1"/>
    <col min="5" max="5" width="17.421875" style="22" customWidth="1"/>
    <col min="6" max="6" width="12.8515625" style="47" customWidth="1"/>
    <col min="7" max="7" width="9.28125" style="19" customWidth="1"/>
    <col min="8" max="8" width="8.57421875" style="19" customWidth="1"/>
    <col min="9" max="9" width="5.140625" style="119" customWidth="1"/>
    <col min="10" max="10" width="5.7109375" style="42" customWidth="1"/>
    <col min="11" max="11" width="6.8515625" style="42" customWidth="1"/>
    <col min="12" max="12" width="6.421875" style="0" customWidth="1"/>
    <col min="13" max="13" width="5.7109375" style="0" customWidth="1"/>
    <col min="14" max="14" width="5.57421875" style="36" customWidth="1"/>
    <col min="15" max="15" width="7.140625" style="42" customWidth="1"/>
    <col min="16" max="16" width="7.57421875" style="42" customWidth="1"/>
    <col min="17" max="18" width="5.8515625" style="0" customWidth="1"/>
    <col min="19" max="19" width="4.57421875" style="0" customWidth="1"/>
    <col min="20" max="20" width="5.57421875" style="0" customWidth="1"/>
    <col min="21" max="21" width="4.421875" style="0" customWidth="1"/>
    <col min="22" max="22" width="6.8515625" style="0" customWidth="1"/>
    <col min="23" max="23" width="4.57421875" style="0" customWidth="1"/>
    <col min="24" max="24" width="6.8515625" style="0" customWidth="1"/>
    <col min="25" max="25" width="4.421875" style="0" customWidth="1"/>
    <col min="26" max="26" width="4.140625" style="0" customWidth="1"/>
    <col min="27" max="27" width="2.8515625" style="50" customWidth="1"/>
    <col min="28" max="28" width="5.57421875" style="50" customWidth="1"/>
    <col min="29" max="29" width="4.00390625" style="0" bestFit="1" customWidth="1"/>
  </cols>
  <sheetData>
    <row r="1" spans="8:29" ht="12.75" customHeight="1">
      <c r="H1" s="88" t="s">
        <v>30</v>
      </c>
      <c r="I1" s="118"/>
      <c r="L1" s="52"/>
      <c r="R1" s="141" t="s">
        <v>21</v>
      </c>
      <c r="S1" s="142"/>
      <c r="T1" s="141" t="s">
        <v>20</v>
      </c>
      <c r="U1" s="142"/>
      <c r="V1" s="141" t="s">
        <v>23</v>
      </c>
      <c r="W1" s="142"/>
      <c r="X1" s="141" t="s">
        <v>22</v>
      </c>
      <c r="Y1" s="142"/>
      <c r="Z1" s="40" t="s">
        <v>19</v>
      </c>
      <c r="AA1" s="143" t="s">
        <v>76</v>
      </c>
      <c r="AB1" s="95" t="s">
        <v>33</v>
      </c>
      <c r="AC1" s="85"/>
    </row>
    <row r="2" spans="1:28" ht="12.75">
      <c r="A2" s="62" t="s">
        <v>27</v>
      </c>
      <c r="B2" s="63"/>
      <c r="C2" s="55" t="s">
        <v>28</v>
      </c>
      <c r="D2" s="2"/>
      <c r="E2" s="23" t="s">
        <v>0</v>
      </c>
      <c r="F2" s="1" t="s">
        <v>1</v>
      </c>
      <c r="G2" s="27" t="s">
        <v>18</v>
      </c>
      <c r="H2" s="72" t="s">
        <v>26</v>
      </c>
      <c r="I2" s="80" t="s">
        <v>2</v>
      </c>
      <c r="J2" s="80" t="s">
        <v>41</v>
      </c>
      <c r="K2" s="80" t="s">
        <v>37</v>
      </c>
      <c r="L2" s="83" t="s">
        <v>24</v>
      </c>
      <c r="M2" s="33" t="s">
        <v>25</v>
      </c>
      <c r="N2" s="37" t="s">
        <v>3</v>
      </c>
      <c r="O2" s="80" t="s">
        <v>32</v>
      </c>
      <c r="P2" s="43" t="s">
        <v>31</v>
      </c>
      <c r="Q2" s="3" t="s">
        <v>4</v>
      </c>
      <c r="R2" s="29" t="s">
        <v>5</v>
      </c>
      <c r="S2" s="17" t="s">
        <v>6</v>
      </c>
      <c r="T2" s="28" t="s">
        <v>5</v>
      </c>
      <c r="U2" s="17" t="s">
        <v>6</v>
      </c>
      <c r="V2" s="28" t="s">
        <v>5</v>
      </c>
      <c r="W2" s="17" t="s">
        <v>6</v>
      </c>
      <c r="X2" s="28" t="s">
        <v>5</v>
      </c>
      <c r="Y2" s="17" t="s">
        <v>6</v>
      </c>
      <c r="Z2" s="41" t="s">
        <v>6</v>
      </c>
      <c r="AA2" s="144"/>
      <c r="AB2" s="96" t="s">
        <v>34</v>
      </c>
    </row>
    <row r="3" spans="1:28" ht="12.75">
      <c r="A3" s="65">
        <v>2</v>
      </c>
      <c r="B3" s="66" t="s">
        <v>16</v>
      </c>
      <c r="C3" s="53">
        <v>1</v>
      </c>
      <c r="D3" s="4" t="s">
        <v>8</v>
      </c>
      <c r="E3" s="24" t="s">
        <v>9</v>
      </c>
      <c r="F3" s="59" t="s">
        <v>29</v>
      </c>
      <c r="G3" s="70">
        <v>882668</v>
      </c>
      <c r="H3" s="71">
        <f>724356+(G3-724352)*1.01</f>
        <v>884255.16</v>
      </c>
      <c r="I3" s="71"/>
      <c r="J3" s="81"/>
      <c r="K3" s="81"/>
      <c r="L3" s="6"/>
      <c r="M3" s="35"/>
      <c r="N3" s="38">
        <v>0</v>
      </c>
      <c r="O3" s="81">
        <v>0</v>
      </c>
      <c r="P3" s="73"/>
      <c r="Q3" s="7">
        <v>0.22916666666666666</v>
      </c>
      <c r="R3" s="18"/>
      <c r="S3" s="5"/>
      <c r="T3" s="4"/>
      <c r="U3" s="5"/>
      <c r="V3" s="4"/>
      <c r="W3" s="5"/>
      <c r="X3" s="4"/>
      <c r="Y3" s="5"/>
      <c r="Z3" s="30"/>
      <c r="AA3" s="86"/>
      <c r="AB3" s="92">
        <v>0.22152777777777777</v>
      </c>
    </row>
    <row r="4" spans="1:28" ht="12.75">
      <c r="A4" s="8"/>
      <c r="B4" s="64"/>
      <c r="C4" s="56"/>
      <c r="D4" s="10" t="s">
        <v>10</v>
      </c>
      <c r="E4" s="60" t="s">
        <v>39</v>
      </c>
      <c r="F4" s="116" t="s">
        <v>36</v>
      </c>
      <c r="G4" s="61">
        <v>884154</v>
      </c>
      <c r="H4" s="71">
        <f>724356+(G4-724352)*1.01</f>
        <v>885756.02</v>
      </c>
      <c r="I4" s="82">
        <f>+G4-G3</f>
        <v>1486</v>
      </c>
      <c r="J4" s="82">
        <f>+O4</f>
        <v>1500.859999999986</v>
      </c>
      <c r="K4" s="117">
        <v>1506.7</v>
      </c>
      <c r="L4" s="110">
        <v>1505</v>
      </c>
      <c r="M4" s="34">
        <f>+L4/(G4-G3)*100-100</f>
        <v>1.2786002691790088</v>
      </c>
      <c r="N4" s="39">
        <f>+G4-G$3</f>
        <v>1486</v>
      </c>
      <c r="O4" s="82">
        <f>+H4-H$3</f>
        <v>1500.859999999986</v>
      </c>
      <c r="P4" s="44">
        <f>SUM(L$3:L4)</f>
        <v>1505</v>
      </c>
      <c r="Q4" s="11">
        <v>0.86875</v>
      </c>
      <c r="R4" s="12">
        <v>0.5256944444444445</v>
      </c>
      <c r="S4" s="20">
        <f>+L4/R4/24</f>
        <v>119.28665785997357</v>
      </c>
      <c r="T4" s="12">
        <f>+Q4-Q3</f>
        <v>0.6395833333333334</v>
      </c>
      <c r="U4" s="20">
        <f>+L4/T4/24</f>
        <v>98.04560260586318</v>
      </c>
      <c r="V4" s="13">
        <f>SUM(R$4:R4)</f>
        <v>0.5256944444444445</v>
      </c>
      <c r="W4" s="20">
        <f>+P4/V4/24</f>
        <v>119.28665785997357</v>
      </c>
      <c r="X4" s="13">
        <f>SUM(T$4:T4)</f>
        <v>0.6395833333333334</v>
      </c>
      <c r="Y4" s="20">
        <f>+P4/X4/24</f>
        <v>98.04560260586318</v>
      </c>
      <c r="Z4" s="31">
        <v>161</v>
      </c>
      <c r="AA4" s="87"/>
      <c r="AB4" s="93">
        <v>0.8534722222222223</v>
      </c>
    </row>
    <row r="5" spans="1:28" ht="12.75">
      <c r="A5" s="8">
        <v>3</v>
      </c>
      <c r="B5" s="122" t="s">
        <v>17</v>
      </c>
      <c r="C5" s="57">
        <v>2</v>
      </c>
      <c r="D5" s="10" t="s">
        <v>8</v>
      </c>
      <c r="E5" s="25" t="s">
        <v>12</v>
      </c>
      <c r="F5" s="49" t="s">
        <v>87</v>
      </c>
      <c r="G5" s="61"/>
      <c r="H5" s="71"/>
      <c r="I5" s="71"/>
      <c r="J5" s="82"/>
      <c r="K5" s="117"/>
      <c r="L5" s="110"/>
      <c r="M5" s="34"/>
      <c r="N5" s="39"/>
      <c r="O5" s="82"/>
      <c r="P5" s="74"/>
      <c r="Q5" s="11">
        <v>0.3625</v>
      </c>
      <c r="R5" s="12"/>
      <c r="S5" s="20"/>
      <c r="T5" s="12"/>
      <c r="U5" s="20"/>
      <c r="V5" s="13"/>
      <c r="W5" s="20"/>
      <c r="X5" s="13"/>
      <c r="Y5" s="20"/>
      <c r="Z5" s="31"/>
      <c r="AA5" s="87"/>
      <c r="AB5" s="93">
        <v>0.2111111111111111</v>
      </c>
    </row>
    <row r="6" spans="1:28" ht="12.75">
      <c r="A6" s="8"/>
      <c r="B6" s="9"/>
      <c r="C6" s="56"/>
      <c r="D6" s="10" t="s">
        <v>10</v>
      </c>
      <c r="E6" s="60" t="s">
        <v>60</v>
      </c>
      <c r="F6" s="59" t="s">
        <v>38</v>
      </c>
      <c r="G6" s="61">
        <v>884953</v>
      </c>
      <c r="H6" s="71">
        <f>724356+(G6-724352)*1.01</f>
        <v>886563.01</v>
      </c>
      <c r="I6" s="82">
        <f>+G6-G4</f>
        <v>799</v>
      </c>
      <c r="J6" s="82">
        <f>+O6-O4</f>
        <v>806.9899999999907</v>
      </c>
      <c r="K6" s="117">
        <v>811.3</v>
      </c>
      <c r="L6" s="110">
        <v>808</v>
      </c>
      <c r="M6" s="34">
        <f>+L6/(G6-G4)*100-100</f>
        <v>1.1264080100125113</v>
      </c>
      <c r="N6" s="39">
        <f>+G6-G$3</f>
        <v>2285</v>
      </c>
      <c r="O6" s="82">
        <f>+H6-H$3</f>
        <v>2307.8499999999767</v>
      </c>
      <c r="P6" s="44">
        <f>SUM(L$3:L6)</f>
        <v>2313</v>
      </c>
      <c r="Q6" s="7">
        <v>0.9173611111111111</v>
      </c>
      <c r="R6" s="15">
        <v>0.38958333333333334</v>
      </c>
      <c r="S6" s="105">
        <f>+L6/R6/24</f>
        <v>86.41711229946524</v>
      </c>
      <c r="T6" s="15">
        <f>+Q6-Q5-AA6</f>
        <v>0.5131944444444443</v>
      </c>
      <c r="U6" s="105">
        <f>+L6/T6/24</f>
        <v>65.60216508795672</v>
      </c>
      <c r="V6" s="16">
        <f>SUM(R$4:R6)</f>
        <v>0.9152777777777779</v>
      </c>
      <c r="W6" s="105">
        <f>+P6/V6/24</f>
        <v>105.2959028831563</v>
      </c>
      <c r="X6" s="16">
        <f>SUM(T$4:T6)</f>
        <v>1.1527777777777777</v>
      </c>
      <c r="Y6" s="105">
        <f>+P6/X6/24</f>
        <v>83.60240963855422</v>
      </c>
      <c r="Z6" s="106">
        <v>155</v>
      </c>
      <c r="AA6" s="107">
        <v>0.0416666666666667</v>
      </c>
      <c r="AB6" s="108">
        <v>0.8708333333333332</v>
      </c>
    </row>
    <row r="7" spans="1:28" ht="12.75">
      <c r="A7" s="8">
        <v>4</v>
      </c>
      <c r="B7" s="21" t="s">
        <v>7</v>
      </c>
      <c r="C7" s="58">
        <v>3</v>
      </c>
      <c r="D7" s="10" t="s">
        <v>8</v>
      </c>
      <c r="E7" s="25" t="s">
        <v>12</v>
      </c>
      <c r="F7" s="51"/>
      <c r="G7" s="61"/>
      <c r="H7" s="71"/>
      <c r="I7" s="82"/>
      <c r="J7" s="82"/>
      <c r="K7" s="117"/>
      <c r="L7" s="110"/>
      <c r="M7" s="34"/>
      <c r="N7" s="39"/>
      <c r="O7" s="82"/>
      <c r="P7" s="74"/>
      <c r="Q7" s="11">
        <v>0.3673611111111111</v>
      </c>
      <c r="R7" s="12"/>
      <c r="S7" s="20"/>
      <c r="T7" s="12"/>
      <c r="U7" s="20"/>
      <c r="V7" s="13"/>
      <c r="W7" s="20"/>
      <c r="X7" s="13"/>
      <c r="Y7" s="20"/>
      <c r="Z7" s="31"/>
      <c r="AA7" s="87"/>
      <c r="AB7" s="93">
        <v>0.23819444444444446</v>
      </c>
    </row>
    <row r="8" spans="1:28" ht="12.75">
      <c r="A8" s="8"/>
      <c r="B8" s="9"/>
      <c r="C8" s="56"/>
      <c r="D8" s="10" t="s">
        <v>10</v>
      </c>
      <c r="E8" s="60" t="s">
        <v>42</v>
      </c>
      <c r="F8" s="59" t="s">
        <v>40</v>
      </c>
      <c r="G8" s="61">
        <v>885759</v>
      </c>
      <c r="H8" s="71">
        <f>724356+(G8-724352)*1.01</f>
        <v>887377.0700000001</v>
      </c>
      <c r="I8" s="82">
        <f>+G8-G6</f>
        <v>806</v>
      </c>
      <c r="J8" s="82">
        <f>+O8-O6</f>
        <v>814.0600000000559</v>
      </c>
      <c r="K8" s="117">
        <v>817.8</v>
      </c>
      <c r="L8" s="110">
        <v>815</v>
      </c>
      <c r="M8" s="34">
        <f>+L8/(G8-G6)*100-100</f>
        <v>1.1166253101736885</v>
      </c>
      <c r="N8" s="39">
        <f>+G8-G$3</f>
        <v>3091</v>
      </c>
      <c r="O8" s="82">
        <f>+H8-H$3</f>
        <v>3121.9100000000326</v>
      </c>
      <c r="P8" s="44">
        <f>SUM(L$3:L8)</f>
        <v>3128</v>
      </c>
      <c r="Q8" s="108">
        <v>0.8666666666666667</v>
      </c>
      <c r="R8" s="12">
        <v>0.35555555555555557</v>
      </c>
      <c r="S8" s="20">
        <f>+L8/R8/24</f>
        <v>95.5078125</v>
      </c>
      <c r="T8" s="12">
        <f>+Q8-Q7</f>
        <v>0.4993055555555556</v>
      </c>
      <c r="U8" s="20">
        <f>+L8/T8/24</f>
        <v>68.01112656467315</v>
      </c>
      <c r="V8" s="13">
        <f>SUM(R$4:R8)</f>
        <v>1.2708333333333335</v>
      </c>
      <c r="W8" s="20">
        <f>+P8/V8/24</f>
        <v>102.55737704918032</v>
      </c>
      <c r="X8" s="13">
        <f>SUM(T$4:T8)</f>
        <v>1.6520833333333333</v>
      </c>
      <c r="Y8" s="20">
        <f>+P8/X8/24</f>
        <v>78.89029003783102</v>
      </c>
      <c r="Z8" s="31">
        <v>174</v>
      </c>
      <c r="AA8" s="87"/>
      <c r="AB8" s="108">
        <v>0.8472222222222222</v>
      </c>
    </row>
    <row r="9" spans="1:28" ht="12.75">
      <c r="A9" s="8">
        <v>5</v>
      </c>
      <c r="B9" s="21" t="s">
        <v>11</v>
      </c>
      <c r="C9" s="57">
        <v>4</v>
      </c>
      <c r="D9" s="10" t="s">
        <v>8</v>
      </c>
      <c r="E9" s="25" t="s">
        <v>12</v>
      </c>
      <c r="F9" s="46"/>
      <c r="G9" s="61"/>
      <c r="H9" s="71"/>
      <c r="I9" s="82"/>
      <c r="J9" s="82"/>
      <c r="K9" s="117"/>
      <c r="L9" s="110"/>
      <c r="M9" s="34"/>
      <c r="N9" s="39"/>
      <c r="O9" s="82"/>
      <c r="P9" s="74"/>
      <c r="Q9" s="11">
        <v>0.38680555555555557</v>
      </c>
      <c r="R9" s="12"/>
      <c r="S9" s="20"/>
      <c r="T9" s="12"/>
      <c r="U9" s="20"/>
      <c r="V9" s="13"/>
      <c r="W9" s="20"/>
      <c r="X9" s="13"/>
      <c r="Y9" s="20"/>
      <c r="Z9" s="31"/>
      <c r="AA9" s="87"/>
      <c r="AB9" s="93">
        <v>0.225</v>
      </c>
    </row>
    <row r="10" spans="1:28" ht="12.75">
      <c r="A10" s="8"/>
      <c r="B10" s="14"/>
      <c r="C10" s="56"/>
      <c r="D10" s="10" t="s">
        <v>10</v>
      </c>
      <c r="E10" s="60" t="s">
        <v>43</v>
      </c>
      <c r="F10" s="51"/>
      <c r="G10" s="61">
        <v>886430</v>
      </c>
      <c r="H10" s="71">
        <f>724356+(G10-724352)*1.01</f>
        <v>888054.78</v>
      </c>
      <c r="I10" s="82">
        <f>+G10-G8</f>
        <v>671</v>
      </c>
      <c r="J10" s="82">
        <f>+O10-O8</f>
        <v>677.7099999999627</v>
      </c>
      <c r="K10" s="117">
        <v>679.6</v>
      </c>
      <c r="L10" s="110">
        <v>678</v>
      </c>
      <c r="M10" s="34">
        <f>+L10/(G10-G8)*100-100</f>
        <v>1.043219076005954</v>
      </c>
      <c r="N10" s="39">
        <f>+G10-G$3</f>
        <v>3762</v>
      </c>
      <c r="O10" s="82">
        <f>+H10-H$3</f>
        <v>3799.6199999999953</v>
      </c>
      <c r="P10" s="44">
        <f>SUM(L$3:L10)</f>
        <v>3806</v>
      </c>
      <c r="Q10" s="11">
        <v>0.8333333333333334</v>
      </c>
      <c r="R10" s="12">
        <v>0.3263888888888889</v>
      </c>
      <c r="S10" s="20">
        <f>+L10/R10/24</f>
        <v>86.55319148936171</v>
      </c>
      <c r="T10" s="12">
        <f>+Q10-Q9</f>
        <v>0.4465277777777778</v>
      </c>
      <c r="U10" s="20">
        <f>+L10/T10/24</f>
        <v>63.265940902021775</v>
      </c>
      <c r="V10" s="13">
        <f>SUM(R$4:R10)</f>
        <v>1.5972222222222223</v>
      </c>
      <c r="W10" s="20">
        <f>+P10/V10/24</f>
        <v>99.28695652173913</v>
      </c>
      <c r="X10" s="13">
        <f>SUM(T$4:T10)</f>
        <v>2.098611111111111</v>
      </c>
      <c r="Y10" s="20">
        <f>+P10/X10/24</f>
        <v>75.56585043017868</v>
      </c>
      <c r="Z10" s="31">
        <v>163</v>
      </c>
      <c r="AA10" s="87"/>
      <c r="AB10" s="120">
        <v>0.8291666666666666</v>
      </c>
    </row>
    <row r="11" spans="1:28" ht="12.75">
      <c r="A11" s="8">
        <v>6</v>
      </c>
      <c r="B11" s="21" t="s">
        <v>13</v>
      </c>
      <c r="C11" s="58">
        <v>5</v>
      </c>
      <c r="D11" s="10" t="s">
        <v>8</v>
      </c>
      <c r="E11" s="25" t="s">
        <v>12</v>
      </c>
      <c r="F11" s="46"/>
      <c r="G11" s="61"/>
      <c r="H11" s="71"/>
      <c r="I11" s="82"/>
      <c r="J11" s="82"/>
      <c r="K11" s="117"/>
      <c r="L11" s="110"/>
      <c r="M11" s="34"/>
      <c r="N11" s="39"/>
      <c r="O11" s="82"/>
      <c r="P11" s="74"/>
      <c r="Q11" s="11">
        <v>0.35000000000000003</v>
      </c>
      <c r="R11" s="12"/>
      <c r="S11" s="20"/>
      <c r="T11" s="12"/>
      <c r="U11" s="20"/>
      <c r="V11" s="13"/>
      <c r="W11" s="20"/>
      <c r="X11" s="13"/>
      <c r="Y11" s="20"/>
      <c r="Z11" s="31"/>
      <c r="AA11" s="87"/>
      <c r="AB11" s="93">
        <v>0.20555555555555557</v>
      </c>
    </row>
    <row r="12" spans="1:28" ht="12.75">
      <c r="A12" s="8"/>
      <c r="B12" s="14"/>
      <c r="C12" s="56"/>
      <c r="D12" s="10" t="s">
        <v>10</v>
      </c>
      <c r="E12" s="60" t="s">
        <v>51</v>
      </c>
      <c r="F12" s="49" t="s">
        <v>44</v>
      </c>
      <c r="G12" s="61">
        <v>887045</v>
      </c>
      <c r="H12" s="71">
        <f>724356+(G12-724352)*1.01</f>
        <v>888675.9299999999</v>
      </c>
      <c r="I12" s="82">
        <f>+G12-G10</f>
        <v>615</v>
      </c>
      <c r="J12" s="82">
        <f>+O12-O10</f>
        <v>621.1499999999069</v>
      </c>
      <c r="K12" s="117">
        <v>623.1</v>
      </c>
      <c r="L12" s="110">
        <v>623</v>
      </c>
      <c r="M12" s="34">
        <f>+L12/(G12-G10)*100-100</f>
        <v>1.3008130081300777</v>
      </c>
      <c r="N12" s="39">
        <f>+G12-G$3</f>
        <v>4377</v>
      </c>
      <c r="O12" s="82">
        <f>+H12-H$3</f>
        <v>4420.769999999902</v>
      </c>
      <c r="P12" s="44">
        <f>SUM(L$3:L12)</f>
        <v>4429</v>
      </c>
      <c r="Q12" s="11">
        <v>0.88125</v>
      </c>
      <c r="R12" s="12">
        <v>0.37916666666666665</v>
      </c>
      <c r="S12" s="20">
        <f>+L12/R12/24</f>
        <v>68.46153846153847</v>
      </c>
      <c r="T12" s="15">
        <f>+Q12-Q11-AA12</f>
        <v>0.4895833333333333</v>
      </c>
      <c r="U12" s="20">
        <f>+L12/T12/24</f>
        <v>53.02127659574469</v>
      </c>
      <c r="V12" s="13">
        <f>SUM(R$4:R12)</f>
        <v>1.976388888888889</v>
      </c>
      <c r="W12" s="20">
        <f>+P12/V12/24</f>
        <v>93.3731553056922</v>
      </c>
      <c r="X12" s="13">
        <f>SUM(T$4:T12)</f>
        <v>2.5881944444444445</v>
      </c>
      <c r="Y12" s="20">
        <f>+P12/X12/24</f>
        <v>71.30131473034612</v>
      </c>
      <c r="Z12" s="31">
        <v>115</v>
      </c>
      <c r="AA12" s="107">
        <v>0.0416666666666667</v>
      </c>
      <c r="AB12" s="93">
        <v>0.8638888888888889</v>
      </c>
    </row>
    <row r="13" spans="1:28" ht="12.75">
      <c r="A13" s="8">
        <v>7</v>
      </c>
      <c r="B13" s="21" t="s">
        <v>14</v>
      </c>
      <c r="C13" s="57">
        <v>6</v>
      </c>
      <c r="D13" s="4" t="s">
        <v>8</v>
      </c>
      <c r="E13" s="26" t="s">
        <v>12</v>
      </c>
      <c r="F13" s="48"/>
      <c r="G13" s="61"/>
      <c r="H13" s="71"/>
      <c r="I13" s="82"/>
      <c r="J13" s="82"/>
      <c r="K13" s="117"/>
      <c r="L13" s="110"/>
      <c r="M13" s="34"/>
      <c r="N13" s="39"/>
      <c r="O13" s="82"/>
      <c r="P13" s="74"/>
      <c r="Q13" s="7">
        <v>0.3979166666666667</v>
      </c>
      <c r="R13" s="15"/>
      <c r="S13" s="20"/>
      <c r="T13" s="15"/>
      <c r="U13" s="20"/>
      <c r="V13" s="16"/>
      <c r="W13" s="20"/>
      <c r="X13" s="16"/>
      <c r="Y13" s="20"/>
      <c r="Z13" s="32"/>
      <c r="AA13" s="87"/>
      <c r="AB13" s="93">
        <v>0.22916666666666666</v>
      </c>
    </row>
    <row r="14" spans="1:28" ht="12.75">
      <c r="A14" s="8"/>
      <c r="B14" s="9"/>
      <c r="C14" s="56"/>
      <c r="D14" s="10" t="s">
        <v>10</v>
      </c>
      <c r="E14" s="60" t="s">
        <v>45</v>
      </c>
      <c r="F14" s="46"/>
      <c r="G14" s="61">
        <v>887377</v>
      </c>
      <c r="H14" s="71">
        <f>724356+(G14-724352)*1.01</f>
        <v>889011.25</v>
      </c>
      <c r="I14" s="82">
        <f>+G14-G12</f>
        <v>332</v>
      </c>
      <c r="J14" s="82">
        <f>+O14-O12</f>
        <v>335.3200000000652</v>
      </c>
      <c r="K14" s="117">
        <v>338.7</v>
      </c>
      <c r="L14" s="110">
        <v>338</v>
      </c>
      <c r="M14" s="34">
        <f>+L14/(G14-G12)*100-100</f>
        <v>1.8072289156626482</v>
      </c>
      <c r="N14" s="39">
        <f>+G14-G$3</f>
        <v>4709</v>
      </c>
      <c r="O14" s="82">
        <f>+H14-H$3</f>
        <v>4756.089999999967</v>
      </c>
      <c r="P14" s="44">
        <f>SUM(L$3:L14)</f>
        <v>4767</v>
      </c>
      <c r="Q14" s="11">
        <v>0.8381944444444445</v>
      </c>
      <c r="R14" s="12">
        <v>0.32222222222222224</v>
      </c>
      <c r="S14" s="20">
        <f>+L14/R14/24</f>
        <v>43.706896551724135</v>
      </c>
      <c r="T14" s="12">
        <f>+Q14-Q13</f>
        <v>0.44027777777777777</v>
      </c>
      <c r="U14" s="20">
        <f>+L14/T14/24</f>
        <v>31.98738170347003</v>
      </c>
      <c r="V14" s="13">
        <f>SUM(R$4:R14)</f>
        <v>2.298611111111111</v>
      </c>
      <c r="W14" s="20">
        <f>+P14/V14/24</f>
        <v>86.41087613293051</v>
      </c>
      <c r="X14" s="13">
        <f>SUM(T$4:T14)</f>
        <v>3.0284722222222222</v>
      </c>
      <c r="Y14" s="20">
        <f>+P14/X14/24</f>
        <v>65.58587479935794</v>
      </c>
      <c r="Z14" s="31">
        <v>110</v>
      </c>
      <c r="AA14" s="87"/>
      <c r="AB14" s="93">
        <v>0.8611111111111112</v>
      </c>
    </row>
    <row r="15" spans="1:28" ht="12.75">
      <c r="A15" s="8">
        <v>8</v>
      </c>
      <c r="B15" s="21" t="s">
        <v>15</v>
      </c>
      <c r="C15" s="58">
        <v>7</v>
      </c>
      <c r="D15" s="10" t="s">
        <v>8</v>
      </c>
      <c r="E15" s="25" t="s">
        <v>12</v>
      </c>
      <c r="F15" s="46"/>
      <c r="G15" s="61"/>
      <c r="H15" s="71"/>
      <c r="I15" s="82"/>
      <c r="J15" s="82"/>
      <c r="K15" s="117"/>
      <c r="L15" s="110"/>
      <c r="M15" s="34"/>
      <c r="N15" s="39"/>
      <c r="O15" s="82"/>
      <c r="P15" s="74"/>
      <c r="Q15" s="11">
        <v>0.3215277777777778</v>
      </c>
      <c r="R15" s="12"/>
      <c r="S15" s="20"/>
      <c r="T15" s="12"/>
      <c r="U15" s="20"/>
      <c r="V15" s="13"/>
      <c r="W15" s="20"/>
      <c r="X15" s="13"/>
      <c r="Y15" s="20"/>
      <c r="Z15" s="31"/>
      <c r="AA15" s="87"/>
      <c r="AB15" s="93">
        <v>0.23124999999999998</v>
      </c>
    </row>
    <row r="16" spans="1:29" ht="12.75">
      <c r="A16" s="8"/>
      <c r="B16" s="14"/>
      <c r="C16" s="56"/>
      <c r="D16" s="10" t="s">
        <v>10</v>
      </c>
      <c r="E16" s="60" t="s">
        <v>46</v>
      </c>
      <c r="F16" s="46"/>
      <c r="G16" s="61">
        <v>887479</v>
      </c>
      <c r="H16" s="71">
        <f>724356+(G16-724352)*1.01</f>
        <v>889114.27</v>
      </c>
      <c r="I16" s="82">
        <f>+G16-G14</f>
        <v>102</v>
      </c>
      <c r="J16" s="82">
        <f>+O16-O14</f>
        <v>103.02000000001863</v>
      </c>
      <c r="K16" s="117">
        <f>116-13</f>
        <v>103</v>
      </c>
      <c r="L16" s="110">
        <f>116-13</f>
        <v>103</v>
      </c>
      <c r="M16" s="34">
        <f>+L16/(G16-G14)*100-100</f>
        <v>0.9803921568627345</v>
      </c>
      <c r="N16" s="39">
        <f>+G16-G$3</f>
        <v>4811</v>
      </c>
      <c r="O16" s="82">
        <f>+H16-H$3</f>
        <v>4859.109999999986</v>
      </c>
      <c r="P16" s="44">
        <f>SUM(L$3:L16)</f>
        <v>4870</v>
      </c>
      <c r="Q16" s="11">
        <v>0.8118055555555556</v>
      </c>
      <c r="R16" s="12">
        <v>0.17361111111111113</v>
      </c>
      <c r="S16" s="20">
        <f>+L16/R16/24</f>
        <v>24.72</v>
      </c>
      <c r="T16" s="12">
        <f>+Q16-Q15</f>
        <v>0.49027777777777776</v>
      </c>
      <c r="U16" s="20">
        <f>+L16/T16/24</f>
        <v>8.753541076487252</v>
      </c>
      <c r="V16" s="13">
        <f>SUM(R$4:R16)</f>
        <v>2.4722222222222223</v>
      </c>
      <c r="W16" s="20">
        <f>+P16/V16/24</f>
        <v>82.07865168539325</v>
      </c>
      <c r="X16" s="13">
        <f>SUM(T$4:T16)</f>
        <v>3.51875</v>
      </c>
      <c r="Y16" s="20">
        <f>+P16/X16/24</f>
        <v>57.6672587329781</v>
      </c>
      <c r="Z16" s="31">
        <v>92</v>
      </c>
      <c r="AA16" s="87"/>
      <c r="AB16" s="93">
        <v>0.8590277777777778</v>
      </c>
      <c r="AC16" s="123" t="s">
        <v>48</v>
      </c>
    </row>
    <row r="17" spans="1:28" ht="12.75">
      <c r="A17" s="8">
        <v>9</v>
      </c>
      <c r="B17" s="21" t="s">
        <v>16</v>
      </c>
      <c r="C17" s="57">
        <v>8</v>
      </c>
      <c r="D17" s="4" t="s">
        <v>8</v>
      </c>
      <c r="E17" s="26" t="s">
        <v>12</v>
      </c>
      <c r="F17" s="48"/>
      <c r="G17" s="61"/>
      <c r="H17" s="71"/>
      <c r="I17" s="82"/>
      <c r="J17" s="82"/>
      <c r="K17" s="117"/>
      <c r="L17" s="110"/>
      <c r="M17" s="34"/>
      <c r="N17" s="39"/>
      <c r="O17" s="82"/>
      <c r="P17" s="74"/>
      <c r="Q17" s="7">
        <v>0.39444444444444443</v>
      </c>
      <c r="R17" s="15"/>
      <c r="S17" s="20"/>
      <c r="T17" s="15"/>
      <c r="U17" s="20"/>
      <c r="V17" s="16"/>
      <c r="W17" s="20"/>
      <c r="X17" s="16"/>
      <c r="Y17" s="20"/>
      <c r="Z17" s="32"/>
      <c r="AA17" s="87"/>
      <c r="AB17" s="93">
        <v>0.23124999999999998</v>
      </c>
    </row>
    <row r="18" spans="1:28" ht="12.75">
      <c r="A18" s="8"/>
      <c r="B18" s="14"/>
      <c r="C18" s="56"/>
      <c r="D18" s="10" t="s">
        <v>10</v>
      </c>
      <c r="E18" s="60" t="s">
        <v>47</v>
      </c>
      <c r="F18" s="46"/>
      <c r="G18" s="61">
        <v>887710</v>
      </c>
      <c r="H18" s="71">
        <f>724356+(G18-724352)*1.01</f>
        <v>889347.58</v>
      </c>
      <c r="I18" s="82">
        <f>+G18-G16</f>
        <v>231</v>
      </c>
      <c r="J18" s="82">
        <f>+O18-O16</f>
        <v>233.30999999993946</v>
      </c>
      <c r="K18" s="117">
        <v>226</v>
      </c>
      <c r="L18" s="110">
        <v>231</v>
      </c>
      <c r="M18" s="34">
        <f>+L18/(G18-G16)*100-100</f>
        <v>0</v>
      </c>
      <c r="N18" s="39">
        <f>+G18-G$3</f>
        <v>5042</v>
      </c>
      <c r="O18" s="82">
        <f>+H18-H$3</f>
        <v>5092.4199999999255</v>
      </c>
      <c r="P18" s="44">
        <f>SUM(L$3:L18)</f>
        <v>5101</v>
      </c>
      <c r="Q18" s="11">
        <v>0.6402777777777778</v>
      </c>
      <c r="R18" s="12">
        <v>0.17013888888888887</v>
      </c>
      <c r="S18" s="20">
        <f>+L18/R18/24</f>
        <v>56.57142857142858</v>
      </c>
      <c r="T18" s="12">
        <f>+Q18-Q17</f>
        <v>0.2458333333333334</v>
      </c>
      <c r="U18" s="20">
        <f>+L18/T18/24</f>
        <v>39.15254237288135</v>
      </c>
      <c r="V18" s="13">
        <f>SUM(R$4:R18)</f>
        <v>2.642361111111111</v>
      </c>
      <c r="W18" s="20">
        <f>+P18/V18/24</f>
        <v>80.43626806833115</v>
      </c>
      <c r="X18" s="13">
        <f>SUM(T$4:T18)</f>
        <v>3.7645833333333334</v>
      </c>
      <c r="Y18" s="20">
        <f>+P18/X18/24</f>
        <v>56.458218040951856</v>
      </c>
      <c r="Z18" s="31">
        <v>138</v>
      </c>
      <c r="AA18" s="87"/>
      <c r="AB18" s="93">
        <v>0.8555555555555556</v>
      </c>
    </row>
    <row r="19" spans="1:28" ht="12.75">
      <c r="A19" s="8">
        <v>10</v>
      </c>
      <c r="B19" s="122" t="s">
        <v>17</v>
      </c>
      <c r="C19" s="58">
        <v>9</v>
      </c>
      <c r="D19" s="10" t="s">
        <v>8</v>
      </c>
      <c r="E19" s="26" t="s">
        <v>12</v>
      </c>
      <c r="F19" s="46"/>
      <c r="G19" s="61"/>
      <c r="H19" s="71"/>
      <c r="I19" s="82"/>
      <c r="J19" s="82"/>
      <c r="K19" s="117"/>
      <c r="L19" s="110"/>
      <c r="M19" s="34"/>
      <c r="N19" s="39"/>
      <c r="O19" s="82"/>
      <c r="P19" s="74"/>
      <c r="Q19" s="11">
        <v>0.3263888888888889</v>
      </c>
      <c r="R19" s="12"/>
      <c r="S19" s="20"/>
      <c r="T19" s="12"/>
      <c r="U19" s="20"/>
      <c r="V19" s="13"/>
      <c r="W19" s="20"/>
      <c r="X19" s="13"/>
      <c r="Y19" s="20"/>
      <c r="Z19" s="31"/>
      <c r="AA19" s="87"/>
      <c r="AB19" s="93">
        <v>0.2263888888888889</v>
      </c>
    </row>
    <row r="20" spans="1:28" ht="12.75">
      <c r="A20" s="8"/>
      <c r="B20" s="9"/>
      <c r="C20" s="56"/>
      <c r="D20" s="10" t="s">
        <v>10</v>
      </c>
      <c r="E20" s="60" t="s">
        <v>49</v>
      </c>
      <c r="F20" s="46" t="s">
        <v>50</v>
      </c>
      <c r="G20" s="61">
        <v>888025</v>
      </c>
      <c r="H20" s="71">
        <f>724356+(G20-724352)*1.01</f>
        <v>889665.73</v>
      </c>
      <c r="I20" s="82">
        <f>+G20-G18</f>
        <v>315</v>
      </c>
      <c r="J20" s="82">
        <f>+O20-O18</f>
        <v>318.1500000000233</v>
      </c>
      <c r="K20" s="117">
        <v>319</v>
      </c>
      <c r="L20" s="110">
        <v>318</v>
      </c>
      <c r="M20" s="34">
        <f>+L20/(G20-G18)*100-100</f>
        <v>0.952380952380949</v>
      </c>
      <c r="N20" s="39">
        <f>+G20-G$3</f>
        <v>5357</v>
      </c>
      <c r="O20" s="82">
        <f>+H20-H$3</f>
        <v>5410.569999999949</v>
      </c>
      <c r="P20" s="44">
        <f>SUM(L$3:L20)</f>
        <v>5419</v>
      </c>
      <c r="Q20" s="11">
        <v>0.8770833333333333</v>
      </c>
      <c r="R20" s="12">
        <v>0.3076388888888889</v>
      </c>
      <c r="S20" s="20">
        <f>+L20/R20/24</f>
        <v>43.06997742663657</v>
      </c>
      <c r="T20" s="12">
        <f>+Q20-Q19</f>
        <v>0.5506944444444444</v>
      </c>
      <c r="U20" s="20">
        <f>+L20/T20/24</f>
        <v>24.060529634300128</v>
      </c>
      <c r="V20" s="13">
        <f>SUM(R$4:R20)</f>
        <v>2.95</v>
      </c>
      <c r="W20" s="20">
        <f>+P20/V20/24</f>
        <v>76.53954802259886</v>
      </c>
      <c r="X20" s="13">
        <f>SUM(T$4:T20)</f>
        <v>4.315277777777778</v>
      </c>
      <c r="Y20" s="20">
        <f>+P20/X20/24</f>
        <v>52.32378500160926</v>
      </c>
      <c r="Z20" s="31">
        <v>115</v>
      </c>
      <c r="AA20" s="87"/>
      <c r="AB20" s="93">
        <v>0.8534722222222223</v>
      </c>
    </row>
    <row r="21" spans="1:28" ht="12.75">
      <c r="A21" s="8">
        <v>11</v>
      </c>
      <c r="B21" s="21" t="s">
        <v>7</v>
      </c>
      <c r="C21" s="57">
        <v>10</v>
      </c>
      <c r="D21" s="10" t="s">
        <v>8</v>
      </c>
      <c r="E21" s="25" t="s">
        <v>12</v>
      </c>
      <c r="F21" s="46"/>
      <c r="G21" s="61"/>
      <c r="H21" s="71"/>
      <c r="I21" s="82"/>
      <c r="J21" s="82"/>
      <c r="K21" s="117"/>
      <c r="L21" s="110"/>
      <c r="M21" s="34"/>
      <c r="N21" s="39"/>
      <c r="O21" s="82"/>
      <c r="P21" s="74"/>
      <c r="Q21" s="11">
        <v>0.3951388888888889</v>
      </c>
      <c r="R21" s="12"/>
      <c r="S21" s="20"/>
      <c r="T21" s="12"/>
      <c r="U21" s="20"/>
      <c r="V21" s="13"/>
      <c r="W21" s="20"/>
      <c r="X21" s="13"/>
      <c r="Y21" s="20"/>
      <c r="Z21" s="31"/>
      <c r="AA21" s="87"/>
      <c r="AB21" s="93">
        <v>0.2298611111111111</v>
      </c>
    </row>
    <row r="22" spans="1:28" ht="12.75">
      <c r="A22" s="8"/>
      <c r="B22" s="9"/>
      <c r="C22" s="56"/>
      <c r="D22" s="10" t="s">
        <v>10</v>
      </c>
      <c r="E22" s="60" t="s">
        <v>52</v>
      </c>
      <c r="F22" s="46"/>
      <c r="G22" s="61">
        <v>888337</v>
      </c>
      <c r="H22" s="71">
        <f>724356+(G22-724352)*1.01</f>
        <v>889980.85</v>
      </c>
      <c r="I22" s="82">
        <f>+G22-G20</f>
        <v>312</v>
      </c>
      <c r="J22" s="82">
        <f>+O22-O20</f>
        <v>315.11999999999534</v>
      </c>
      <c r="K22" s="117">
        <v>314.9</v>
      </c>
      <c r="L22" s="110">
        <v>314</v>
      </c>
      <c r="M22" s="34">
        <f>+L22/(G22-G20)*100-100</f>
        <v>0.6410256410256352</v>
      </c>
      <c r="N22" s="39">
        <f>+G22-G$3</f>
        <v>5669</v>
      </c>
      <c r="O22" s="82">
        <f>+H22-H$3</f>
        <v>5725.689999999944</v>
      </c>
      <c r="P22" s="44">
        <f>SUM(L$3:L22)</f>
        <v>5733</v>
      </c>
      <c r="Q22" s="11">
        <v>0.7625000000000001</v>
      </c>
      <c r="R22" s="12">
        <v>0.2152777777777778</v>
      </c>
      <c r="S22" s="20">
        <f>+L22/R22/24</f>
        <v>60.774193548387096</v>
      </c>
      <c r="T22" s="12">
        <f>+Q22-Q21</f>
        <v>0.3673611111111112</v>
      </c>
      <c r="U22" s="20">
        <f>+L22/T22/24</f>
        <v>35.61436672967863</v>
      </c>
      <c r="V22" s="13">
        <f>SUM(R$4:R22)</f>
        <v>3.165277777777778</v>
      </c>
      <c r="W22" s="20">
        <f>+P22/V22/24</f>
        <v>75.46731022378236</v>
      </c>
      <c r="X22" s="13">
        <f>SUM(T$4:T22)</f>
        <v>4.6826388888888895</v>
      </c>
      <c r="Y22" s="20">
        <f>+P22/X22/24</f>
        <v>51.01290226901972</v>
      </c>
      <c r="Z22" s="31">
        <v>113</v>
      </c>
      <c r="AA22" s="87"/>
      <c r="AB22" s="93">
        <v>0.8479166666666668</v>
      </c>
    </row>
    <row r="23" spans="1:28" ht="12.75">
      <c r="A23" s="8">
        <v>12</v>
      </c>
      <c r="B23" s="21" t="s">
        <v>11</v>
      </c>
      <c r="C23" s="58">
        <v>11</v>
      </c>
      <c r="D23" s="4" t="s">
        <v>8</v>
      </c>
      <c r="E23" s="26" t="s">
        <v>12</v>
      </c>
      <c r="F23" s="46"/>
      <c r="G23" s="61"/>
      <c r="H23" s="71"/>
      <c r="I23" s="82"/>
      <c r="J23" s="82"/>
      <c r="K23" s="117"/>
      <c r="L23" s="110"/>
      <c r="M23" s="34"/>
      <c r="N23" s="39"/>
      <c r="O23" s="82"/>
      <c r="P23" s="74"/>
      <c r="Q23" s="7">
        <v>0.3340277777777778</v>
      </c>
      <c r="R23" s="15"/>
      <c r="S23" s="20"/>
      <c r="T23" s="15"/>
      <c r="U23" s="20"/>
      <c r="V23" s="16"/>
      <c r="W23" s="20"/>
      <c r="X23" s="16"/>
      <c r="Y23" s="20"/>
      <c r="Z23" s="32"/>
      <c r="AA23" s="87"/>
      <c r="AB23" s="93">
        <v>0.22708333333333333</v>
      </c>
    </row>
    <row r="24" spans="1:28" ht="12.75">
      <c r="A24" s="8"/>
      <c r="B24" s="14"/>
      <c r="C24" s="56"/>
      <c r="D24" s="10" t="s">
        <v>10</v>
      </c>
      <c r="E24" s="60" t="s">
        <v>53</v>
      </c>
      <c r="F24" s="124" t="s">
        <v>54</v>
      </c>
      <c r="G24" s="61">
        <v>888473</v>
      </c>
      <c r="H24" s="71">
        <f>724356+(G24-724352)*1.01</f>
        <v>890118.21</v>
      </c>
      <c r="I24" s="82">
        <f>+G24-G22</f>
        <v>136</v>
      </c>
      <c r="J24" s="82">
        <f>+O24-O22</f>
        <v>137.35999999998603</v>
      </c>
      <c r="K24" s="117">
        <v>139.2</v>
      </c>
      <c r="L24" s="110">
        <v>137</v>
      </c>
      <c r="M24" s="34">
        <f>+L24/(G24-G22)*100-100</f>
        <v>0.735294117647058</v>
      </c>
      <c r="N24" s="39">
        <f>+G24-G$3</f>
        <v>5805</v>
      </c>
      <c r="O24" s="82">
        <f>+H24-H$3</f>
        <v>5863.04999999993</v>
      </c>
      <c r="P24" s="44">
        <f>SUM(L$3:L24)</f>
        <v>5870</v>
      </c>
      <c r="Q24" s="7">
        <v>0.6173611111111111</v>
      </c>
      <c r="R24" s="12">
        <v>0.15138888888888888</v>
      </c>
      <c r="S24" s="20">
        <f>+L24/R24/24</f>
        <v>37.706422018348626</v>
      </c>
      <c r="T24" s="12">
        <f>+Q24-Q23</f>
        <v>0.2833333333333333</v>
      </c>
      <c r="U24" s="20">
        <f>+L24/T24/24</f>
        <v>20.147058823529413</v>
      </c>
      <c r="V24" s="13">
        <f>SUM(R$4:R24)</f>
        <v>3.316666666666667</v>
      </c>
      <c r="W24" s="20">
        <f>+P24/V24/24</f>
        <v>73.74371859296481</v>
      </c>
      <c r="X24" s="13">
        <f>SUM(T$4:T24)</f>
        <v>4.965972222222223</v>
      </c>
      <c r="Y24" s="20">
        <f>+P24/X24/24</f>
        <v>49.251852887708004</v>
      </c>
      <c r="Z24" s="31">
        <v>109</v>
      </c>
      <c r="AA24" s="87"/>
      <c r="AB24" s="93">
        <v>0.8479166666666668</v>
      </c>
    </row>
    <row r="25" spans="1:28" ht="12.75">
      <c r="A25" s="8">
        <v>13</v>
      </c>
      <c r="B25" s="21" t="s">
        <v>13</v>
      </c>
      <c r="C25" s="57">
        <v>12</v>
      </c>
      <c r="D25" s="10" t="s">
        <v>8</v>
      </c>
      <c r="E25" s="25" t="s">
        <v>12</v>
      </c>
      <c r="F25" s="104"/>
      <c r="G25" s="61"/>
      <c r="H25" s="71"/>
      <c r="I25" s="82"/>
      <c r="J25" s="82"/>
      <c r="K25" s="117"/>
      <c r="L25" s="110"/>
      <c r="M25" s="34"/>
      <c r="N25" s="39"/>
      <c r="O25" s="82"/>
      <c r="P25" s="74"/>
      <c r="Q25" s="11">
        <v>0.41041666666666665</v>
      </c>
      <c r="R25" s="12"/>
      <c r="S25" s="20"/>
      <c r="T25" s="12"/>
      <c r="U25" s="20"/>
      <c r="V25" s="13"/>
      <c r="W25" s="20"/>
      <c r="X25" s="13"/>
      <c r="Y25" s="20"/>
      <c r="Z25" s="31"/>
      <c r="AA25" s="87"/>
      <c r="AB25" s="93">
        <v>0.225</v>
      </c>
    </row>
    <row r="26" spans="1:28" ht="12.75">
      <c r="A26" s="8"/>
      <c r="B26" s="14"/>
      <c r="C26" s="56"/>
      <c r="D26" s="10" t="s">
        <v>10</v>
      </c>
      <c r="E26" s="60" t="s">
        <v>55</v>
      </c>
      <c r="F26" s="46" t="s">
        <v>50</v>
      </c>
      <c r="G26" s="61">
        <v>888774</v>
      </c>
      <c r="H26" s="71">
        <f>724356+(G26-724352)*1.01</f>
        <v>890422.22</v>
      </c>
      <c r="I26" s="82">
        <f>+G26-G24</f>
        <v>301</v>
      </c>
      <c r="J26" s="82">
        <f>+O26-O24</f>
        <v>304.0100000000093</v>
      </c>
      <c r="K26" s="117">
        <v>306.2</v>
      </c>
      <c r="L26" s="110">
        <v>304</v>
      </c>
      <c r="M26" s="34">
        <f>+L26/(G26-G24)*100-100</f>
        <v>0.9966777408637881</v>
      </c>
      <c r="N26" s="39">
        <f>+G26-G$3</f>
        <v>6106</v>
      </c>
      <c r="O26" s="82">
        <f>+H26-H$3</f>
        <v>6167.0599999999395</v>
      </c>
      <c r="P26" s="44">
        <f>SUM(L$3:L26)</f>
        <v>6174</v>
      </c>
      <c r="Q26" s="11">
        <v>0.8104166666666667</v>
      </c>
      <c r="R26" s="12">
        <v>0.2423611111111111</v>
      </c>
      <c r="S26" s="20">
        <f>+L26/R26/24</f>
        <v>52.26361031518625</v>
      </c>
      <c r="T26" s="12">
        <f>+Q26-Q25</f>
        <v>0.4</v>
      </c>
      <c r="U26" s="20">
        <f>+L26/T26/24</f>
        <v>31.666666666666668</v>
      </c>
      <c r="V26" s="13">
        <f>SUM(R$4:R26)</f>
        <v>3.559027777777778</v>
      </c>
      <c r="W26" s="20">
        <f>+P26/V26/24</f>
        <v>72.28097560975608</v>
      </c>
      <c r="X26" s="13">
        <f>SUM(T$4:T26)</f>
        <v>5.365972222222223</v>
      </c>
      <c r="Y26" s="20">
        <f>+P26/X26/24</f>
        <v>47.94098615245243</v>
      </c>
      <c r="Z26" s="31">
        <v>100</v>
      </c>
      <c r="AA26" s="87"/>
      <c r="AB26" s="93">
        <v>0.8486111111111111</v>
      </c>
    </row>
    <row r="27" spans="1:28" ht="12.75">
      <c r="A27" s="8">
        <v>14</v>
      </c>
      <c r="B27" s="21" t="s">
        <v>14</v>
      </c>
      <c r="C27" s="58">
        <v>13</v>
      </c>
      <c r="D27" s="10" t="s">
        <v>8</v>
      </c>
      <c r="E27" s="25" t="s">
        <v>12</v>
      </c>
      <c r="F27" s="49"/>
      <c r="G27" s="61"/>
      <c r="H27" s="71"/>
      <c r="I27" s="82"/>
      <c r="J27" s="82"/>
      <c r="K27" s="117"/>
      <c r="L27" s="110"/>
      <c r="M27" s="34"/>
      <c r="N27" s="39"/>
      <c r="O27" s="82"/>
      <c r="P27" s="74"/>
      <c r="Q27" s="11">
        <v>0.3652777777777778</v>
      </c>
      <c r="R27" s="12"/>
      <c r="S27" s="20"/>
      <c r="T27" s="12"/>
      <c r="U27" s="20"/>
      <c r="V27" s="13"/>
      <c r="W27" s="20"/>
      <c r="X27" s="13"/>
      <c r="Y27" s="20"/>
      <c r="Z27" s="31"/>
      <c r="AA27" s="87"/>
      <c r="AB27" s="93">
        <v>0.2263888888888889</v>
      </c>
    </row>
    <row r="28" spans="1:28" ht="12.75">
      <c r="A28" s="8"/>
      <c r="B28" s="9"/>
      <c r="C28" s="56"/>
      <c r="D28" s="10" t="s">
        <v>10</v>
      </c>
      <c r="E28" s="126" t="s">
        <v>57</v>
      </c>
      <c r="F28" s="49" t="s">
        <v>56</v>
      </c>
      <c r="G28" s="61">
        <v>889219</v>
      </c>
      <c r="H28" s="71">
        <f>724356+(G28-724352)*1.01</f>
        <v>890871.67</v>
      </c>
      <c r="I28" s="82">
        <f>+G28-G26</f>
        <v>445</v>
      </c>
      <c r="J28" s="82">
        <f>+O28-O26</f>
        <v>449.45000000006985</v>
      </c>
      <c r="K28" s="117">
        <v>450.3</v>
      </c>
      <c r="L28" s="110">
        <v>448</v>
      </c>
      <c r="M28" s="34">
        <f>+L28/(G28-G26)*100-100</f>
        <v>0.6741573033707908</v>
      </c>
      <c r="N28" s="39">
        <f>+G28-G$3</f>
        <v>6551</v>
      </c>
      <c r="O28" s="82">
        <f>+H28-H$3</f>
        <v>6616.510000000009</v>
      </c>
      <c r="P28" s="44">
        <f>SUM(L$3:L28)</f>
        <v>6622</v>
      </c>
      <c r="Q28" s="7">
        <v>0.8354166666666667</v>
      </c>
      <c r="R28" s="15">
        <v>0.29791666666666666</v>
      </c>
      <c r="S28" s="105">
        <f>+L28/R28/24</f>
        <v>62.65734265734266</v>
      </c>
      <c r="T28" s="15">
        <f>+Q28-Q27</f>
        <v>0.4701388888888889</v>
      </c>
      <c r="U28" s="105">
        <f>+L28/T28/24</f>
        <v>39.70457902511078</v>
      </c>
      <c r="V28" s="16">
        <f>SUM(R$4:R28)</f>
        <v>3.8569444444444447</v>
      </c>
      <c r="W28" s="105">
        <f>+P28/V28/24</f>
        <v>71.53763053655022</v>
      </c>
      <c r="X28" s="16">
        <f>SUM(T$4:T28)</f>
        <v>5.836111111111112</v>
      </c>
      <c r="Y28" s="105">
        <f>+P28/X28/24</f>
        <v>47.27748691099475</v>
      </c>
      <c r="Z28" s="32">
        <v>116</v>
      </c>
      <c r="AA28" s="107"/>
      <c r="AB28" s="127">
        <v>0.8562500000000001</v>
      </c>
    </row>
    <row r="29" spans="1:28" ht="12.75">
      <c r="A29" s="8">
        <v>15</v>
      </c>
      <c r="B29" s="21" t="s">
        <v>15</v>
      </c>
      <c r="C29" s="57">
        <v>14</v>
      </c>
      <c r="D29" s="4" t="s">
        <v>8</v>
      </c>
      <c r="E29" s="25" t="s">
        <v>12</v>
      </c>
      <c r="F29" s="48"/>
      <c r="G29" s="61"/>
      <c r="H29" s="71"/>
      <c r="I29" s="82"/>
      <c r="J29" s="82"/>
      <c r="K29" s="117"/>
      <c r="L29" s="110"/>
      <c r="M29" s="34"/>
      <c r="N29" s="39"/>
      <c r="O29" s="82"/>
      <c r="P29" s="74"/>
      <c r="Q29" s="11">
        <v>0.3298611111111111</v>
      </c>
      <c r="R29" s="12"/>
      <c r="S29" s="20"/>
      <c r="T29" s="12"/>
      <c r="U29" s="20"/>
      <c r="V29" s="13"/>
      <c r="W29" s="20"/>
      <c r="X29" s="13"/>
      <c r="Y29" s="20"/>
      <c r="Z29" s="31"/>
      <c r="AA29" s="87"/>
      <c r="AB29" s="93">
        <v>0.22569444444444445</v>
      </c>
    </row>
    <row r="30" spans="1:28" ht="12.75">
      <c r="A30" s="8"/>
      <c r="B30" s="14"/>
      <c r="C30" s="56"/>
      <c r="D30" s="10" t="s">
        <v>10</v>
      </c>
      <c r="E30" s="60" t="s">
        <v>58</v>
      </c>
      <c r="F30" s="46"/>
      <c r="G30" s="61">
        <v>889813</v>
      </c>
      <c r="H30" s="71">
        <f>724356+(G30-724352)*1.01</f>
        <v>891471.61</v>
      </c>
      <c r="I30" s="82">
        <f>+G30-G28</f>
        <v>594</v>
      </c>
      <c r="J30" s="82">
        <f>+O30-O28</f>
        <v>599.9399999999441</v>
      </c>
      <c r="K30" s="117">
        <v>600.9</v>
      </c>
      <c r="L30" s="110">
        <v>602</v>
      </c>
      <c r="M30" s="34">
        <f>+L30/(G30-G28)*100-100</f>
        <v>1.3468013468013424</v>
      </c>
      <c r="N30" s="39">
        <f>+G30-G$3</f>
        <v>7145</v>
      </c>
      <c r="O30" s="82">
        <f>+H30-H$3</f>
        <v>7216.449999999953</v>
      </c>
      <c r="P30" s="44">
        <f>SUM(L$3:L30)</f>
        <v>7224</v>
      </c>
      <c r="Q30" s="7">
        <v>0.8493055555555555</v>
      </c>
      <c r="R30" s="15">
        <v>0.3215277777777778</v>
      </c>
      <c r="S30" s="105">
        <f>+L30/R30/24</f>
        <v>78.01295896328294</v>
      </c>
      <c r="T30" s="15">
        <f>+Q30-Q29</f>
        <v>0.5194444444444444</v>
      </c>
      <c r="U30" s="105">
        <f>+L30/T30/24</f>
        <v>48.288770053475936</v>
      </c>
      <c r="V30" s="16">
        <f>SUM(R$4:R30)</f>
        <v>4.178472222222222</v>
      </c>
      <c r="W30" s="105">
        <f>+P30/V30/24</f>
        <v>72.03589828818347</v>
      </c>
      <c r="X30" s="16">
        <f>SUM(T$4:T30)</f>
        <v>6.355555555555556</v>
      </c>
      <c r="Y30" s="105">
        <f>+P30/X30/24</f>
        <v>47.36013986013986</v>
      </c>
      <c r="Z30" s="32">
        <v>118</v>
      </c>
      <c r="AA30" s="107"/>
      <c r="AB30" s="108">
        <v>0.84375</v>
      </c>
    </row>
    <row r="31" spans="1:28" ht="12.75">
      <c r="A31" s="8">
        <v>16</v>
      </c>
      <c r="B31" s="21" t="s">
        <v>16</v>
      </c>
      <c r="C31" s="57">
        <v>15</v>
      </c>
      <c r="D31" s="4" t="s">
        <v>8</v>
      </c>
      <c r="E31" s="25" t="s">
        <v>12</v>
      </c>
      <c r="F31" s="48"/>
      <c r="G31" s="61"/>
      <c r="H31" s="71"/>
      <c r="I31" s="82"/>
      <c r="J31" s="82"/>
      <c r="K31" s="117"/>
      <c r="L31" s="110"/>
      <c r="M31" s="34"/>
      <c r="N31" s="39"/>
      <c r="O31" s="82"/>
      <c r="P31" s="74"/>
      <c r="Q31" s="11">
        <v>0.24722222222222223</v>
      </c>
      <c r="R31" s="12"/>
      <c r="S31" s="20"/>
      <c r="T31" s="15"/>
      <c r="U31" s="20"/>
      <c r="V31" s="13"/>
      <c r="W31" s="20"/>
      <c r="X31" s="13"/>
      <c r="Y31" s="20"/>
      <c r="Z31" s="31"/>
      <c r="AA31" s="87"/>
      <c r="AB31" s="93">
        <v>0.2152777777777778</v>
      </c>
    </row>
    <row r="32" spans="1:28" ht="12.75">
      <c r="A32" s="8"/>
      <c r="B32" s="21"/>
      <c r="C32" s="57"/>
      <c r="D32" s="10" t="s">
        <v>10</v>
      </c>
      <c r="E32" s="125" t="s">
        <v>61</v>
      </c>
      <c r="F32" s="59" t="s">
        <v>59</v>
      </c>
      <c r="G32" s="61">
        <v>890215</v>
      </c>
      <c r="H32" s="71">
        <f>724356+(G32-724352)*1.01</f>
        <v>891877.63</v>
      </c>
      <c r="I32" s="82">
        <f>+G32-G30</f>
        <v>402</v>
      </c>
      <c r="J32" s="82">
        <f>+O32-O30</f>
        <v>406.0200000000186</v>
      </c>
      <c r="K32" s="117">
        <v>407.2</v>
      </c>
      <c r="L32" s="110">
        <v>407</v>
      </c>
      <c r="M32" s="34">
        <f>+L32/(G32-G30)*100-100</f>
        <v>1.243781094527364</v>
      </c>
      <c r="N32" s="39">
        <f>+G32-G$3</f>
        <v>7547</v>
      </c>
      <c r="O32" s="82">
        <f>+H32-H$3</f>
        <v>7622.469999999972</v>
      </c>
      <c r="P32" s="44">
        <f>SUM(L$3:L32)</f>
        <v>7631</v>
      </c>
      <c r="Q32" s="11">
        <v>0.782638888888889</v>
      </c>
      <c r="R32" s="12">
        <v>0.2902777777777778</v>
      </c>
      <c r="S32" s="105">
        <f>+L32/R32/24</f>
        <v>58.42105263157894</v>
      </c>
      <c r="T32" s="15">
        <f>+Q32-Q31+AA32</f>
        <v>0.5770833333333335</v>
      </c>
      <c r="U32" s="105">
        <f>+L32/T32/24</f>
        <v>29.386281588447645</v>
      </c>
      <c r="V32" s="16">
        <f>SUM(R$4:R32)</f>
        <v>4.46875</v>
      </c>
      <c r="W32" s="105">
        <f>+P32/V32/24</f>
        <v>71.15151515151516</v>
      </c>
      <c r="X32" s="16">
        <f>SUM(T$4:T32)</f>
        <v>6.9326388888888895</v>
      </c>
      <c r="Y32" s="105">
        <f>+P32/X32/24</f>
        <v>45.86396874686968</v>
      </c>
      <c r="Z32" s="31">
        <v>128</v>
      </c>
      <c r="AA32" s="107">
        <v>0.0416666666666667</v>
      </c>
      <c r="AB32" s="93">
        <v>0.8125</v>
      </c>
    </row>
    <row r="33" spans="1:28" ht="12.75">
      <c r="A33" s="8">
        <v>17</v>
      </c>
      <c r="B33" s="21" t="s">
        <v>17</v>
      </c>
      <c r="C33" s="57">
        <v>16</v>
      </c>
      <c r="D33" s="4" t="s">
        <v>8</v>
      </c>
      <c r="E33" s="25" t="s">
        <v>12</v>
      </c>
      <c r="F33" s="48"/>
      <c r="G33" s="61"/>
      <c r="H33" s="71"/>
      <c r="I33" s="82"/>
      <c r="J33" s="82"/>
      <c r="K33" s="117"/>
      <c r="L33" s="110"/>
      <c r="M33" s="34"/>
      <c r="N33" s="39"/>
      <c r="O33" s="82"/>
      <c r="P33" s="74"/>
      <c r="Q33" s="11">
        <v>0.36180555555555555</v>
      </c>
      <c r="R33" s="12"/>
      <c r="S33" s="20"/>
      <c r="T33" s="12"/>
      <c r="U33" s="20"/>
      <c r="V33" s="13"/>
      <c r="W33" s="20"/>
      <c r="X33" s="13"/>
      <c r="Y33" s="20"/>
      <c r="Z33" s="31"/>
      <c r="AA33" s="87"/>
      <c r="AB33" s="93">
        <v>0.17361111111111113</v>
      </c>
    </row>
    <row r="34" spans="1:28" ht="12.75">
      <c r="A34" s="8"/>
      <c r="B34" s="21"/>
      <c r="C34" s="57"/>
      <c r="D34" s="10" t="s">
        <v>10</v>
      </c>
      <c r="E34" s="125" t="s">
        <v>62</v>
      </c>
      <c r="F34" s="48"/>
      <c r="G34" s="61">
        <v>890588</v>
      </c>
      <c r="H34" s="71">
        <f>724356+(G34-724352)*1.01</f>
        <v>892254.36</v>
      </c>
      <c r="I34" s="82">
        <f>+G34-G32</f>
        <v>373</v>
      </c>
      <c r="J34" s="82">
        <f>+O34-O32</f>
        <v>376.7299999999814</v>
      </c>
      <c r="K34" s="117">
        <v>376.5</v>
      </c>
      <c r="L34" s="110">
        <v>376</v>
      </c>
      <c r="M34" s="34">
        <f>+L34/(G34-G32)*100-100</f>
        <v>0.8042895442359281</v>
      </c>
      <c r="N34" s="39">
        <f>+G34-G$3</f>
        <v>7920</v>
      </c>
      <c r="O34" s="82">
        <f>+H34-H$3</f>
        <v>7999.199999999953</v>
      </c>
      <c r="P34" s="44">
        <f>SUM(L$3:L34)</f>
        <v>8007</v>
      </c>
      <c r="Q34" s="11">
        <v>0.7347222222222222</v>
      </c>
      <c r="R34" s="12">
        <v>0.23680555555555557</v>
      </c>
      <c r="S34" s="105">
        <f>+L34/R34/24</f>
        <v>66.158357771261</v>
      </c>
      <c r="T34" s="15">
        <f>+Q34-Q33</f>
        <v>0.3729166666666666</v>
      </c>
      <c r="U34" s="105">
        <f>+L34/T34/24</f>
        <v>42.011173184357546</v>
      </c>
      <c r="V34" s="16">
        <f>SUM(R$4:R34)</f>
        <v>4.705555555555556</v>
      </c>
      <c r="W34" s="105">
        <f>+P34/V34/24</f>
        <v>70.90023612750885</v>
      </c>
      <c r="X34" s="16">
        <f>SUM(T$4:T34)</f>
        <v>7.305555555555556</v>
      </c>
      <c r="Y34" s="105">
        <f>+P34/X34/24</f>
        <v>45.667300380228134</v>
      </c>
      <c r="Z34" s="31">
        <v>114</v>
      </c>
      <c r="AA34" s="87"/>
      <c r="AB34" s="93">
        <v>0.8222222222222223</v>
      </c>
    </row>
    <row r="35" spans="1:28" ht="12.75">
      <c r="A35" s="8">
        <v>18</v>
      </c>
      <c r="B35" s="21" t="s">
        <v>7</v>
      </c>
      <c r="C35" s="57">
        <v>17</v>
      </c>
      <c r="D35" s="4" t="s">
        <v>8</v>
      </c>
      <c r="E35" s="25" t="s">
        <v>12</v>
      </c>
      <c r="F35" s="48"/>
      <c r="G35" s="61"/>
      <c r="H35" s="71"/>
      <c r="I35" s="82"/>
      <c r="J35" s="82"/>
      <c r="K35" s="117"/>
      <c r="L35" s="110"/>
      <c r="M35" s="34"/>
      <c r="N35" s="39"/>
      <c r="O35" s="82"/>
      <c r="P35" s="74"/>
      <c r="Q35" s="11">
        <v>0.3673611111111111</v>
      </c>
      <c r="R35" s="12"/>
      <c r="S35" s="20"/>
      <c r="T35" s="12"/>
      <c r="U35" s="20"/>
      <c r="V35" s="13"/>
      <c r="W35" s="20"/>
      <c r="X35" s="13"/>
      <c r="Y35" s="20"/>
      <c r="Z35" s="31"/>
      <c r="AA35" s="87"/>
      <c r="AB35" s="93">
        <v>0.18333333333333335</v>
      </c>
    </row>
    <row r="36" spans="1:28" ht="12.75">
      <c r="A36" s="8"/>
      <c r="B36" s="21"/>
      <c r="C36" s="57"/>
      <c r="D36" s="10" t="s">
        <v>10</v>
      </c>
      <c r="E36" s="125" t="s">
        <v>63</v>
      </c>
      <c r="F36" s="48" t="s">
        <v>88</v>
      </c>
      <c r="G36" s="61">
        <v>891007</v>
      </c>
      <c r="H36" s="71">
        <f>724356+(G36-724352)*1.01</f>
        <v>892677.55</v>
      </c>
      <c r="I36" s="82">
        <f>+G36-G34</f>
        <v>419</v>
      </c>
      <c r="J36" s="82">
        <f>+O36-O34</f>
        <v>423.19000000006054</v>
      </c>
      <c r="K36" s="117">
        <v>421.8</v>
      </c>
      <c r="L36" s="110">
        <v>427</v>
      </c>
      <c r="M36" s="34">
        <f>+L36/(G36-G34)*100-100</f>
        <v>1.9093078758949815</v>
      </c>
      <c r="N36" s="39">
        <f>+G36-G$3</f>
        <v>8339</v>
      </c>
      <c r="O36" s="82">
        <f>+H36-H$3</f>
        <v>8422.390000000014</v>
      </c>
      <c r="P36" s="44">
        <f>SUM(L$3:L36)</f>
        <v>8434</v>
      </c>
      <c r="Q36" s="11">
        <v>0.7951388888888888</v>
      </c>
      <c r="R36" s="12">
        <v>0.2423611111111111</v>
      </c>
      <c r="S36" s="105">
        <f>+L36/R36/24</f>
        <v>73.40974212034384</v>
      </c>
      <c r="T36" s="15">
        <f>+Q36-Q35</f>
        <v>0.42777777777777776</v>
      </c>
      <c r="U36" s="105">
        <f>+L36/T36/24</f>
        <v>41.59090909090909</v>
      </c>
      <c r="V36" s="16">
        <f>SUM(R$4:R36)</f>
        <v>4.947916666666667</v>
      </c>
      <c r="W36" s="105">
        <f>+P36/V36/24</f>
        <v>71.02315789473684</v>
      </c>
      <c r="X36" s="16">
        <f>SUM(T$4:T36)</f>
        <v>7.733333333333334</v>
      </c>
      <c r="Y36" s="105">
        <f>+P36/X36/24</f>
        <v>45.44181034482758</v>
      </c>
      <c r="Z36" s="31">
        <v>125</v>
      </c>
      <c r="AA36" s="87"/>
      <c r="AB36" s="93">
        <v>0.8333333333333334</v>
      </c>
    </row>
    <row r="37" spans="1:28" ht="12.75">
      <c r="A37" s="8">
        <v>19</v>
      </c>
      <c r="B37" s="21" t="s">
        <v>11</v>
      </c>
      <c r="C37" s="57">
        <v>18</v>
      </c>
      <c r="D37" s="4" t="s">
        <v>8</v>
      </c>
      <c r="E37" s="25" t="s">
        <v>12</v>
      </c>
      <c r="F37" s="48"/>
      <c r="G37" s="61"/>
      <c r="H37" s="71"/>
      <c r="I37" s="82"/>
      <c r="J37" s="82"/>
      <c r="K37" s="117"/>
      <c r="L37" s="110"/>
      <c r="M37" s="34"/>
      <c r="N37" s="39"/>
      <c r="O37" s="82"/>
      <c r="P37" s="74"/>
      <c r="Q37" s="11">
        <v>0.2965277777777778</v>
      </c>
      <c r="R37" s="12"/>
      <c r="S37" s="20"/>
      <c r="T37" s="12"/>
      <c r="U37" s="20"/>
      <c r="V37" s="13"/>
      <c r="W37" s="20"/>
      <c r="X37" s="13"/>
      <c r="Y37" s="20"/>
      <c r="Z37" s="31"/>
      <c r="AA37" s="87"/>
      <c r="AB37" s="93">
        <v>0.18472222222222223</v>
      </c>
    </row>
    <row r="38" spans="1:28" ht="12.75">
      <c r="A38" s="8"/>
      <c r="B38" s="21"/>
      <c r="C38" s="57"/>
      <c r="D38" s="10" t="s">
        <v>10</v>
      </c>
      <c r="E38" s="125" t="s">
        <v>64</v>
      </c>
      <c r="F38" s="59" t="s">
        <v>65</v>
      </c>
      <c r="G38" s="61">
        <v>891698</v>
      </c>
      <c r="H38" s="71">
        <f>724356+(G38-724352)*1.01</f>
        <v>893375.46</v>
      </c>
      <c r="I38" s="82">
        <f>+G38-G36</f>
        <v>691</v>
      </c>
      <c r="J38" s="82">
        <f>+O38-O36</f>
        <v>697.9099999999162</v>
      </c>
      <c r="K38" s="117">
        <v>694.4</v>
      </c>
      <c r="L38" s="110">
        <v>696</v>
      </c>
      <c r="M38" s="34">
        <f>+L38/(G38-G36)*100-100</f>
        <v>0.7235890014471806</v>
      </c>
      <c r="N38" s="39">
        <f>+G38-G$3</f>
        <v>9030</v>
      </c>
      <c r="O38" s="82">
        <f>+H38-H$3</f>
        <v>9120.29999999993</v>
      </c>
      <c r="P38" s="44">
        <f>SUM(L$3:L38)</f>
        <v>9130</v>
      </c>
      <c r="Q38" s="11">
        <v>0.8576388888888888</v>
      </c>
      <c r="R38" s="12">
        <v>0.4270833333333333</v>
      </c>
      <c r="S38" s="105">
        <f>+L38/R38/24</f>
        <v>67.90243902439025</v>
      </c>
      <c r="T38" s="15">
        <f>+Q38-Q37</f>
        <v>0.5611111111111111</v>
      </c>
      <c r="U38" s="105">
        <f>+L38/T38/24</f>
        <v>51.68316831683168</v>
      </c>
      <c r="V38" s="16">
        <f>SUM(R$4:R38)</f>
        <v>5.375</v>
      </c>
      <c r="W38" s="105">
        <f>+P38/V38/24</f>
        <v>70.77519379844962</v>
      </c>
      <c r="X38" s="16">
        <f>SUM(T$4:T38)</f>
        <v>8.294444444444446</v>
      </c>
      <c r="Y38" s="105">
        <f>+P38/X38/24</f>
        <v>45.86403215003349</v>
      </c>
      <c r="Z38" s="31">
        <v>125</v>
      </c>
      <c r="AA38" s="87"/>
      <c r="AB38" s="93">
        <v>0.8312499999999999</v>
      </c>
    </row>
    <row r="39" spans="1:28" ht="12.75">
      <c r="A39" s="8">
        <v>20</v>
      </c>
      <c r="B39" s="21" t="s">
        <v>13</v>
      </c>
      <c r="C39" s="57">
        <v>19</v>
      </c>
      <c r="D39" s="4" t="s">
        <v>8</v>
      </c>
      <c r="E39" s="25" t="s">
        <v>12</v>
      </c>
      <c r="F39" s="48"/>
      <c r="G39" s="61"/>
      <c r="H39" s="71"/>
      <c r="I39" s="82"/>
      <c r="J39" s="82"/>
      <c r="K39" s="117"/>
      <c r="L39" s="110"/>
      <c r="M39" s="34"/>
      <c r="N39" s="39"/>
      <c r="O39" s="82"/>
      <c r="P39" s="74"/>
      <c r="Q39" s="11">
        <v>0.4131944444444444</v>
      </c>
      <c r="R39" s="12"/>
      <c r="S39" s="20"/>
      <c r="T39" s="12"/>
      <c r="U39" s="20"/>
      <c r="V39" s="13"/>
      <c r="W39" s="20"/>
      <c r="X39" s="13"/>
      <c r="Y39" s="20"/>
      <c r="Z39" s="31"/>
      <c r="AA39" s="87"/>
      <c r="AB39" s="93">
        <v>0.19166666666666665</v>
      </c>
    </row>
    <row r="40" spans="1:28" ht="12.75">
      <c r="A40" s="8"/>
      <c r="B40" s="21"/>
      <c r="C40" s="57"/>
      <c r="D40" s="10" t="s">
        <v>10</v>
      </c>
      <c r="E40" s="125" t="s">
        <v>64</v>
      </c>
      <c r="F40" s="48"/>
      <c r="G40" s="61">
        <v>891947</v>
      </c>
      <c r="H40" s="71">
        <f>724356+(G40-724352)*1.01</f>
        <v>893626.95</v>
      </c>
      <c r="I40" s="82">
        <f>+G40-G38</f>
        <v>249</v>
      </c>
      <c r="J40" s="82">
        <f>+O40-O38</f>
        <v>251.4899999999907</v>
      </c>
      <c r="K40" s="117">
        <v>252.7</v>
      </c>
      <c r="L40" s="110">
        <v>255</v>
      </c>
      <c r="M40" s="34">
        <f>+L40/(G40-G38)*100-100</f>
        <v>2.409638554216869</v>
      </c>
      <c r="N40" s="39">
        <f>+G40-G$3</f>
        <v>9279</v>
      </c>
      <c r="O40" s="82">
        <f>+H40-H$3</f>
        <v>9371.78999999992</v>
      </c>
      <c r="P40" s="44">
        <f>SUM(L$3:L40)</f>
        <v>9385</v>
      </c>
      <c r="Q40" s="11">
        <v>0.8368055555555555</v>
      </c>
      <c r="R40" s="12">
        <v>0.2027777777777778</v>
      </c>
      <c r="S40" s="105">
        <f>+L40/R40/24</f>
        <v>52.39726027397259</v>
      </c>
      <c r="T40" s="15">
        <f>+Q40-Q39</f>
        <v>0.42361111111111105</v>
      </c>
      <c r="U40" s="105">
        <f>+L40/T40/24</f>
        <v>25.081967213114755</v>
      </c>
      <c r="V40" s="16">
        <f>SUM(R$4:R40)</f>
        <v>5.5777777777777775</v>
      </c>
      <c r="W40" s="105">
        <f>+P40/V40/24</f>
        <v>70.10707171314742</v>
      </c>
      <c r="X40" s="16">
        <f>SUM(T$4:T40)</f>
        <v>8.718055555555557</v>
      </c>
      <c r="Y40" s="105">
        <f>+P40/X40/24</f>
        <v>44.854229727576865</v>
      </c>
      <c r="Z40" s="31">
        <v>123</v>
      </c>
      <c r="AA40" s="87"/>
      <c r="AB40" s="93">
        <v>0.8319444444444444</v>
      </c>
    </row>
    <row r="41" spans="1:28" ht="12.75">
      <c r="A41" s="8">
        <v>21</v>
      </c>
      <c r="B41" s="21" t="s">
        <v>14</v>
      </c>
      <c r="C41" s="57">
        <v>20</v>
      </c>
      <c r="D41" s="4" t="s">
        <v>8</v>
      </c>
      <c r="E41" s="25" t="s">
        <v>12</v>
      </c>
      <c r="F41" s="48"/>
      <c r="G41" s="61"/>
      <c r="H41" s="71"/>
      <c r="I41" s="82"/>
      <c r="J41" s="82"/>
      <c r="K41" s="117"/>
      <c r="L41" s="110"/>
      <c r="M41" s="34"/>
      <c r="N41" s="39"/>
      <c r="O41" s="82"/>
      <c r="P41" s="74"/>
      <c r="Q41" s="11">
        <v>0.3923611111111111</v>
      </c>
      <c r="R41" s="12"/>
      <c r="S41" s="20"/>
      <c r="T41" s="12"/>
      <c r="U41" s="20"/>
      <c r="V41" s="13"/>
      <c r="W41" s="20"/>
      <c r="X41" s="13"/>
      <c r="Y41" s="20"/>
      <c r="Z41" s="31"/>
      <c r="AA41" s="87"/>
      <c r="AB41" s="93">
        <v>0.19166666666666665</v>
      </c>
    </row>
    <row r="42" spans="1:28" ht="12.75">
      <c r="A42" s="8"/>
      <c r="B42" s="21"/>
      <c r="C42" s="57"/>
      <c r="D42" s="10" t="s">
        <v>10</v>
      </c>
      <c r="E42" s="128" t="s">
        <v>66</v>
      </c>
      <c r="F42" s="48" t="s">
        <v>59</v>
      </c>
      <c r="G42" s="61">
        <v>892317</v>
      </c>
      <c r="H42" s="71">
        <f>724356+(G42-724352)*1.01</f>
        <v>894000.65</v>
      </c>
      <c r="I42" s="82">
        <f>+G42-G40</f>
        <v>370</v>
      </c>
      <c r="J42" s="82">
        <f>+O42-O40</f>
        <v>373.70000000006985</v>
      </c>
      <c r="K42" s="117">
        <v>374.6</v>
      </c>
      <c r="L42" s="110">
        <v>372</v>
      </c>
      <c r="M42" s="34">
        <f>+L42/(G42-G40)*100-100</f>
        <v>0.5405405405405332</v>
      </c>
      <c r="N42" s="39">
        <f>+G42-G$3</f>
        <v>9649</v>
      </c>
      <c r="O42" s="82">
        <f>+H42-H$3</f>
        <v>9745.48999999999</v>
      </c>
      <c r="P42" s="44">
        <f>SUM(L$3:L42)</f>
        <v>9757</v>
      </c>
      <c r="Q42" s="11">
        <v>0.8375</v>
      </c>
      <c r="R42" s="12">
        <v>0.2798611111111111</v>
      </c>
      <c r="S42" s="105">
        <f>+L42/R42/24</f>
        <v>55.38461538461539</v>
      </c>
      <c r="T42" s="15">
        <f>+Q42-Q41</f>
        <v>0.4451388888888889</v>
      </c>
      <c r="U42" s="105">
        <f>+L42/T42/24</f>
        <v>34.82059282371295</v>
      </c>
      <c r="V42" s="16">
        <f>SUM(R$4:R42)</f>
        <v>5.857638888888888</v>
      </c>
      <c r="W42" s="105">
        <f>+P42/V42/24</f>
        <v>69.40367516301127</v>
      </c>
      <c r="X42" s="16">
        <f>SUM(T$4:T42)</f>
        <v>9.163194444444446</v>
      </c>
      <c r="Y42" s="105">
        <f>+P42/X42/24</f>
        <v>44.366805608184904</v>
      </c>
      <c r="Z42" s="31">
        <v>120</v>
      </c>
      <c r="AA42" s="87"/>
      <c r="AB42" s="93">
        <v>0.8416666666666667</v>
      </c>
    </row>
    <row r="43" spans="1:28" ht="12.75">
      <c r="A43" s="8">
        <v>22</v>
      </c>
      <c r="B43" s="21" t="s">
        <v>15</v>
      </c>
      <c r="C43" s="57">
        <v>21</v>
      </c>
      <c r="D43" s="4" t="s">
        <v>8</v>
      </c>
      <c r="E43" s="25" t="s">
        <v>12</v>
      </c>
      <c r="F43" s="48"/>
      <c r="G43" s="61"/>
      <c r="H43" s="71"/>
      <c r="I43" s="82"/>
      <c r="J43" s="82"/>
      <c r="K43" s="117"/>
      <c r="L43" s="110"/>
      <c r="M43" s="34"/>
      <c r="N43" s="39"/>
      <c r="O43" s="82"/>
      <c r="P43" s="74"/>
      <c r="Q43" s="11">
        <v>0.31805555555555554</v>
      </c>
      <c r="R43" s="12"/>
      <c r="S43" s="20"/>
      <c r="T43" s="12"/>
      <c r="U43" s="20"/>
      <c r="V43" s="13"/>
      <c r="W43" s="20"/>
      <c r="X43" s="105"/>
      <c r="Y43" s="20"/>
      <c r="Z43" s="31"/>
      <c r="AA43" s="87"/>
      <c r="AB43" s="93">
        <v>0.19305555555555554</v>
      </c>
    </row>
    <row r="44" spans="1:28" ht="12.75">
      <c r="A44" s="8"/>
      <c r="B44" s="21"/>
      <c r="C44" s="57"/>
      <c r="D44" s="10" t="s">
        <v>10</v>
      </c>
      <c r="E44" s="128" t="s">
        <v>68</v>
      </c>
      <c r="F44" s="48"/>
      <c r="G44" s="61">
        <v>893208</v>
      </c>
      <c r="H44" s="71">
        <f>724356+(G44-724352)*1.01</f>
        <v>894900.56</v>
      </c>
      <c r="I44" s="82">
        <f>+G44-G42</f>
        <v>891</v>
      </c>
      <c r="J44" s="82">
        <f>+O44-O42</f>
        <v>899.9100000000326</v>
      </c>
      <c r="K44" s="117">
        <v>897</v>
      </c>
      <c r="L44" s="110">
        <v>900</v>
      </c>
      <c r="M44" s="34">
        <f>+L44/(G44-G42)*100-100</f>
        <v>1.0101010101010104</v>
      </c>
      <c r="N44" s="39">
        <f>+G44-G$3</f>
        <v>10540</v>
      </c>
      <c r="O44" s="82">
        <f>+H44-H$3</f>
        <v>10645.400000000023</v>
      </c>
      <c r="P44" s="44">
        <f>SUM(L$3:L44)</f>
        <v>10657</v>
      </c>
      <c r="Q44" s="11">
        <v>0.8479166666666668</v>
      </c>
      <c r="R44" s="12">
        <v>0.4152777777777778</v>
      </c>
      <c r="S44" s="105">
        <f>+L44/R44/24</f>
        <v>90.3010033444816</v>
      </c>
      <c r="T44" s="15">
        <f>+Q44-Q43</f>
        <v>0.5298611111111112</v>
      </c>
      <c r="U44" s="105">
        <f>+L44/T44/24</f>
        <v>70.77326343381388</v>
      </c>
      <c r="V44" s="16">
        <f>SUM(R$4:R44)</f>
        <v>6.272916666666666</v>
      </c>
      <c r="W44" s="105">
        <f>+P44/V44/24</f>
        <v>70.78711391564265</v>
      </c>
      <c r="X44" s="16">
        <f>SUM(T$4:T44)</f>
        <v>9.693055555555558</v>
      </c>
      <c r="Y44" s="105">
        <f>+P44/X44/24</f>
        <v>45.81028800687776</v>
      </c>
      <c r="Z44" s="31">
        <v>124</v>
      </c>
      <c r="AA44" s="87"/>
      <c r="AB44" s="93">
        <v>0.8645833333333334</v>
      </c>
    </row>
    <row r="45" spans="1:28" ht="12.75">
      <c r="A45" s="8">
        <v>23</v>
      </c>
      <c r="B45" s="21" t="s">
        <v>16</v>
      </c>
      <c r="C45" s="57">
        <v>22</v>
      </c>
      <c r="D45" s="4" t="s">
        <v>8</v>
      </c>
      <c r="E45" s="25" t="s">
        <v>12</v>
      </c>
      <c r="F45" s="48"/>
      <c r="G45" s="61"/>
      <c r="H45" s="71"/>
      <c r="I45" s="82"/>
      <c r="J45" s="82"/>
      <c r="K45" s="117"/>
      <c r="L45" s="110"/>
      <c r="M45" s="34"/>
      <c r="N45" s="39"/>
      <c r="O45" s="82"/>
      <c r="P45" s="74"/>
      <c r="Q45" s="11">
        <v>0.30833333333333335</v>
      </c>
      <c r="R45" s="12"/>
      <c r="S45" s="20"/>
      <c r="T45" s="12"/>
      <c r="U45" s="20"/>
      <c r="V45" s="13"/>
      <c r="W45" s="20"/>
      <c r="X45" s="13"/>
      <c r="Y45" s="20"/>
      <c r="Z45" s="31"/>
      <c r="AA45" s="87"/>
      <c r="AB45" s="93">
        <v>0.17013888888888887</v>
      </c>
    </row>
    <row r="46" spans="1:28" ht="12.75">
      <c r="A46" s="8"/>
      <c r="B46" s="21"/>
      <c r="C46" s="57"/>
      <c r="D46" s="4" t="s">
        <v>10</v>
      </c>
      <c r="E46" s="128" t="s">
        <v>69</v>
      </c>
      <c r="F46" s="48" t="s">
        <v>67</v>
      </c>
      <c r="G46" s="61">
        <v>893925</v>
      </c>
      <c r="H46" s="71">
        <f>724356+(G46-724352)*1.01</f>
        <v>895624.73</v>
      </c>
      <c r="I46" s="82">
        <f>+G46-G44</f>
        <v>717</v>
      </c>
      <c r="J46" s="82">
        <f>+O46-O44</f>
        <v>724.1699999999255</v>
      </c>
      <c r="K46" s="117">
        <v>722.3</v>
      </c>
      <c r="L46" s="110">
        <v>721</v>
      </c>
      <c r="M46" s="34">
        <f>+L46/(G46-G44)*100-100</f>
        <v>0.5578800557880044</v>
      </c>
      <c r="N46" s="39">
        <f>+G46-G$3</f>
        <v>11257</v>
      </c>
      <c r="O46" s="82">
        <f>+H46-H$3</f>
        <v>11369.569999999949</v>
      </c>
      <c r="P46" s="44">
        <f>SUM(L$3:L46)</f>
        <v>11378</v>
      </c>
      <c r="Q46" s="11">
        <v>0.8562500000000001</v>
      </c>
      <c r="R46" s="12">
        <v>0.39375</v>
      </c>
      <c r="S46" s="105">
        <f>+L46/R46/24</f>
        <v>76.29629629629629</v>
      </c>
      <c r="T46" s="15">
        <f>+Q46-Q45</f>
        <v>0.5479166666666667</v>
      </c>
      <c r="U46" s="105">
        <f>+L46/T46/24</f>
        <v>54.82889733840304</v>
      </c>
      <c r="V46" s="16">
        <f>SUM(R$4:R46)</f>
        <v>6.666666666666666</v>
      </c>
      <c r="W46" s="105">
        <f>+P46/V46/24</f>
        <v>71.1125</v>
      </c>
      <c r="X46" s="16">
        <f>SUM(T$4:T46)</f>
        <v>10.240972222222226</v>
      </c>
      <c r="Y46" s="105">
        <f>+P46/X46/24</f>
        <v>46.29280531633551</v>
      </c>
      <c r="Z46" s="31">
        <v>122</v>
      </c>
      <c r="AA46" s="87"/>
      <c r="AB46" s="93">
        <v>0.8840277777777777</v>
      </c>
    </row>
    <row r="47" spans="1:28" ht="12.75">
      <c r="A47" s="8">
        <v>24</v>
      </c>
      <c r="B47" s="21" t="s">
        <v>17</v>
      </c>
      <c r="C47" s="57">
        <v>23</v>
      </c>
      <c r="D47" s="4" t="s">
        <v>8</v>
      </c>
      <c r="E47" s="25" t="s">
        <v>12</v>
      </c>
      <c r="F47" s="48"/>
      <c r="G47" s="61"/>
      <c r="H47" s="71"/>
      <c r="I47" s="82"/>
      <c r="J47" s="82"/>
      <c r="K47" s="117"/>
      <c r="L47" s="110"/>
      <c r="M47" s="34"/>
      <c r="N47" s="39"/>
      <c r="O47" s="82"/>
      <c r="P47" s="74"/>
      <c r="Q47" s="11">
        <v>0.35694444444444445</v>
      </c>
      <c r="R47" s="12"/>
      <c r="S47" s="20"/>
      <c r="T47" s="12"/>
      <c r="U47" s="20"/>
      <c r="V47" s="13"/>
      <c r="W47" s="20"/>
      <c r="X47" s="13"/>
      <c r="Y47" s="20"/>
      <c r="Z47" s="31"/>
      <c r="AA47" s="87"/>
      <c r="AB47" s="93">
        <v>0.1986111111111111</v>
      </c>
    </row>
    <row r="48" spans="1:28" ht="12.75">
      <c r="A48" s="8"/>
      <c r="B48" s="21"/>
      <c r="C48" s="57"/>
      <c r="D48" s="4" t="s">
        <v>10</v>
      </c>
      <c r="E48" s="128" t="s">
        <v>70</v>
      </c>
      <c r="F48" s="48"/>
      <c r="G48" s="61">
        <v>894585</v>
      </c>
      <c r="H48" s="71">
        <f>724356+(G48-724352)*1.01</f>
        <v>896291.33</v>
      </c>
      <c r="I48" s="82">
        <f>+G48-G46</f>
        <v>660</v>
      </c>
      <c r="J48" s="82">
        <f>+O48-O46</f>
        <v>666.5999999999767</v>
      </c>
      <c r="K48" s="117">
        <v>667.3</v>
      </c>
      <c r="L48" s="110">
        <v>666</v>
      </c>
      <c r="M48" s="34">
        <f>+L48/(G48-G46)*100-100</f>
        <v>0.9090909090909065</v>
      </c>
      <c r="N48" s="39">
        <f>+G48-G$3</f>
        <v>11917</v>
      </c>
      <c r="O48" s="82">
        <f>+H48-H$3</f>
        <v>12036.169999999925</v>
      </c>
      <c r="P48" s="44">
        <f>SUM(L$3:L48)</f>
        <v>12044</v>
      </c>
      <c r="Q48" s="11">
        <v>0.8222222222222223</v>
      </c>
      <c r="R48" s="12">
        <v>0.32222222222222224</v>
      </c>
      <c r="S48" s="105">
        <f>+L48/R48/24</f>
        <v>86.1206896551724</v>
      </c>
      <c r="T48" s="15">
        <f>+Q48-Q47</f>
        <v>0.46527777777777785</v>
      </c>
      <c r="U48" s="105">
        <f>+L48/T48/24</f>
        <v>59.64179104477611</v>
      </c>
      <c r="V48" s="16">
        <f>SUM(R$4:R48)</f>
        <v>6.988888888888888</v>
      </c>
      <c r="W48" s="105">
        <f>+P48/V48/24</f>
        <v>71.80445151033386</v>
      </c>
      <c r="X48" s="16">
        <f>SUM(T$4:T48)</f>
        <v>10.706250000000004</v>
      </c>
      <c r="Y48" s="105">
        <f>+P48/X48/24</f>
        <v>46.872932477135606</v>
      </c>
      <c r="Z48" s="31">
        <v>142</v>
      </c>
      <c r="AA48" s="87"/>
      <c r="AB48" s="93">
        <v>0.8986111111111111</v>
      </c>
    </row>
    <row r="49" spans="1:28" ht="12.75">
      <c r="A49" s="8">
        <v>25</v>
      </c>
      <c r="B49" s="21" t="s">
        <v>7</v>
      </c>
      <c r="C49" s="57">
        <v>24</v>
      </c>
      <c r="D49" s="4" t="s">
        <v>8</v>
      </c>
      <c r="E49" s="25" t="s">
        <v>12</v>
      </c>
      <c r="F49" s="48" t="s">
        <v>89</v>
      </c>
      <c r="G49" s="61"/>
      <c r="H49" s="71"/>
      <c r="I49" s="82"/>
      <c r="J49" s="82"/>
      <c r="K49" s="117"/>
      <c r="L49" s="110"/>
      <c r="M49" s="34"/>
      <c r="N49" s="39"/>
      <c r="O49" s="82"/>
      <c r="P49" s="74"/>
      <c r="Q49" s="11">
        <v>0.30972222222222223</v>
      </c>
      <c r="R49" s="12"/>
      <c r="S49" s="20"/>
      <c r="T49" s="12"/>
      <c r="U49" s="20"/>
      <c r="V49" s="13"/>
      <c r="W49" s="20"/>
      <c r="X49" s="13"/>
      <c r="Y49" s="20"/>
      <c r="Z49" s="31"/>
      <c r="AA49" s="87"/>
      <c r="AB49" s="93">
        <v>0.2236111111111111</v>
      </c>
    </row>
    <row r="50" spans="1:28" ht="12.75">
      <c r="A50" s="8"/>
      <c r="B50" s="21"/>
      <c r="C50" s="57"/>
      <c r="D50" s="4" t="s">
        <v>10</v>
      </c>
      <c r="E50" s="128" t="s">
        <v>72</v>
      </c>
      <c r="F50" s="48" t="s">
        <v>71</v>
      </c>
      <c r="G50" s="61">
        <v>895397</v>
      </c>
      <c r="H50" s="71">
        <f>724356+(G50-724352)*1.01</f>
        <v>897111.45</v>
      </c>
      <c r="I50" s="82">
        <f>+G50-G48</f>
        <v>812</v>
      </c>
      <c r="J50" s="82">
        <f>+O50-O48</f>
        <v>820.1199999999953</v>
      </c>
      <c r="K50" s="117">
        <v>821.2</v>
      </c>
      <c r="L50" s="110">
        <v>819</v>
      </c>
      <c r="M50" s="34">
        <f>+L50/(G50-G48)*100-100</f>
        <v>0.8620689655172384</v>
      </c>
      <c r="N50" s="39">
        <f>+G50-G$3</f>
        <v>12729</v>
      </c>
      <c r="O50" s="82">
        <f>+H50-H$3</f>
        <v>12856.28999999992</v>
      </c>
      <c r="P50" s="44">
        <f>SUM(L$3:L50)</f>
        <v>12863</v>
      </c>
      <c r="Q50" s="11">
        <v>0.8069444444444445</v>
      </c>
      <c r="R50" s="12">
        <v>0.34375</v>
      </c>
      <c r="S50" s="105">
        <f>+L50/R50/24</f>
        <v>99.27272727272727</v>
      </c>
      <c r="T50" s="15">
        <f>+Q50-Q49+AA50</f>
        <v>0.538888888888889</v>
      </c>
      <c r="U50" s="105">
        <f>+L50/T50/24</f>
        <v>63.32474226804123</v>
      </c>
      <c r="V50" s="16">
        <f>SUM(R$4:R50)</f>
        <v>7.332638888888888</v>
      </c>
      <c r="W50" s="105">
        <f>+P50/V50/24</f>
        <v>73.09214887773464</v>
      </c>
      <c r="X50" s="16">
        <f>SUM(T$4:T50)</f>
        <v>11.245138888888894</v>
      </c>
      <c r="Y50" s="105">
        <f>+P50/X50/24</f>
        <v>47.66133514481564</v>
      </c>
      <c r="Z50" s="31">
        <v>145</v>
      </c>
      <c r="AA50" s="107">
        <v>0.0416666666666667</v>
      </c>
      <c r="AB50" s="93">
        <v>0.8708333333333332</v>
      </c>
    </row>
    <row r="51" spans="1:28" ht="12.75">
      <c r="A51" s="8">
        <v>26</v>
      </c>
      <c r="B51" s="21" t="s">
        <v>11</v>
      </c>
      <c r="C51" s="57">
        <v>25</v>
      </c>
      <c r="D51" s="4" t="s">
        <v>8</v>
      </c>
      <c r="E51" s="25"/>
      <c r="F51" s="48"/>
      <c r="G51" s="61"/>
      <c r="H51" s="71"/>
      <c r="I51" s="82"/>
      <c r="J51" s="82"/>
      <c r="K51" s="117"/>
      <c r="L51" s="110"/>
      <c r="M51" s="34"/>
      <c r="N51" s="39"/>
      <c r="O51" s="82"/>
      <c r="P51" s="74"/>
      <c r="Q51" s="11">
        <v>0.34930555555555554</v>
      </c>
      <c r="R51" s="12"/>
      <c r="S51" s="20"/>
      <c r="T51" s="12"/>
      <c r="U51" s="20"/>
      <c r="V51" s="13"/>
      <c r="W51" s="20"/>
      <c r="X51" s="13"/>
      <c r="Y51" s="20"/>
      <c r="Z51" s="31"/>
      <c r="AA51" s="87"/>
      <c r="AB51" s="93">
        <v>0.21180555555555555</v>
      </c>
    </row>
    <row r="52" spans="1:28" ht="12.75">
      <c r="A52" s="8"/>
      <c r="B52" s="14"/>
      <c r="C52" s="56"/>
      <c r="D52" s="4" t="s">
        <v>10</v>
      </c>
      <c r="E52" s="45" t="s">
        <v>73</v>
      </c>
      <c r="F52" s="59"/>
      <c r="G52" s="61">
        <v>895508</v>
      </c>
      <c r="H52" s="71">
        <f>724356+(G52-724352)*1.01</f>
        <v>897223.56</v>
      </c>
      <c r="I52" s="82">
        <f>+G52-G50</f>
        <v>111</v>
      </c>
      <c r="J52" s="82">
        <f>+O52-O50</f>
        <v>112.11000000010245</v>
      </c>
      <c r="K52" s="117">
        <v>109.3</v>
      </c>
      <c r="L52" s="110">
        <v>112</v>
      </c>
      <c r="M52" s="34">
        <f>+L52/(G52-G50)*100-100</f>
        <v>0.9009009009008935</v>
      </c>
      <c r="N52" s="39">
        <f>+G52-G$3</f>
        <v>12840</v>
      </c>
      <c r="O52" s="82">
        <f>+H52-H$3</f>
        <v>12968.400000000023</v>
      </c>
      <c r="P52" s="44">
        <f>SUM(L$3:L52)</f>
        <v>12975</v>
      </c>
      <c r="Q52" s="11">
        <v>0.40625</v>
      </c>
      <c r="R52" s="12">
        <v>0.044444444444444446</v>
      </c>
      <c r="S52" s="105">
        <f>+L52/R52/24</f>
        <v>105</v>
      </c>
      <c r="T52" s="15">
        <f>+Q52-Q51</f>
        <v>0.056944444444444464</v>
      </c>
      <c r="U52" s="105">
        <f>+L52/T52/24</f>
        <v>81.9512195121951</v>
      </c>
      <c r="V52" s="16">
        <f>SUM(R$4:R52)</f>
        <v>7.377083333333332</v>
      </c>
      <c r="W52" s="105">
        <f>+P52/V52/24</f>
        <v>73.28438294267157</v>
      </c>
      <c r="X52" s="16">
        <f>SUM(T$4:T52)</f>
        <v>11.30208333333334</v>
      </c>
      <c r="Y52" s="105">
        <f>+P52/X52/24</f>
        <v>47.834101382488456</v>
      </c>
      <c r="Z52" s="31">
        <v>134</v>
      </c>
      <c r="AA52" s="87"/>
      <c r="AB52" s="93">
        <v>0.8729166666666667</v>
      </c>
    </row>
    <row r="53" spans="1:28" ht="12.75">
      <c r="A53" s="8">
        <v>27</v>
      </c>
      <c r="B53" s="21" t="s">
        <v>13</v>
      </c>
      <c r="C53" s="58">
        <v>26</v>
      </c>
      <c r="D53" s="4" t="s">
        <v>8</v>
      </c>
      <c r="E53" s="26" t="s">
        <v>12</v>
      </c>
      <c r="F53" s="48"/>
      <c r="G53" s="61"/>
      <c r="H53" s="71"/>
      <c r="I53" s="82"/>
      <c r="J53" s="82"/>
      <c r="K53" s="117"/>
      <c r="L53" s="110"/>
      <c r="M53" s="34"/>
      <c r="N53" s="39"/>
      <c r="O53" s="82"/>
      <c r="P53" s="74"/>
      <c r="Q53" s="11">
        <v>0.32569444444444445</v>
      </c>
      <c r="R53" s="12"/>
      <c r="S53" s="20"/>
      <c r="T53" s="12"/>
      <c r="U53" s="20"/>
      <c r="V53" s="13"/>
      <c r="W53" s="20"/>
      <c r="X53" s="13"/>
      <c r="Y53" s="20"/>
      <c r="Z53" s="31"/>
      <c r="AA53" s="87"/>
      <c r="AB53" s="93">
        <v>0.21597222222222223</v>
      </c>
    </row>
    <row r="54" spans="1:28" ht="12.75">
      <c r="A54" s="67"/>
      <c r="B54" s="68"/>
      <c r="C54" s="98"/>
      <c r="D54" s="69" t="s">
        <v>10</v>
      </c>
      <c r="E54" s="99" t="s">
        <v>9</v>
      </c>
      <c r="F54" s="89" t="s">
        <v>29</v>
      </c>
      <c r="G54" s="90">
        <v>896715</v>
      </c>
      <c r="H54" s="91">
        <f>724356+(G54-724352)*1.01</f>
        <v>898442.63</v>
      </c>
      <c r="I54" s="84">
        <f>+G54-G52</f>
        <v>1207</v>
      </c>
      <c r="J54" s="84">
        <f>+O54-O52</f>
        <v>1219.0699999999488</v>
      </c>
      <c r="K54" s="121">
        <v>1221.4</v>
      </c>
      <c r="L54" s="129">
        <v>1220</v>
      </c>
      <c r="M54" s="100">
        <f>+L54/(G54-G52)*100-100</f>
        <v>1.0770505385252704</v>
      </c>
      <c r="N54" s="79">
        <f>+G54-G$3</f>
        <v>14047</v>
      </c>
      <c r="O54" s="84">
        <f>+H54-H$3</f>
        <v>14187.469999999972</v>
      </c>
      <c r="P54" s="78">
        <f>SUM(L$3:L54)</f>
        <v>14195</v>
      </c>
      <c r="Q54" s="77">
        <v>0.8923611111111112</v>
      </c>
      <c r="R54" s="101">
        <v>0.44236111111111115</v>
      </c>
      <c r="S54" s="76">
        <f>+L54/R54/24</f>
        <v>114.91365777080063</v>
      </c>
      <c r="T54" s="101">
        <f>+Q54-Q53</f>
        <v>0.5666666666666667</v>
      </c>
      <c r="U54" s="76">
        <f>+L54/T54/24</f>
        <v>89.70588235294117</v>
      </c>
      <c r="V54" s="102">
        <f>SUM(R$4:R54)</f>
        <v>7.819444444444444</v>
      </c>
      <c r="W54" s="111">
        <f>+P54/V54/24</f>
        <v>75.63943161634104</v>
      </c>
      <c r="X54" s="102">
        <f>SUM(T$4:T54)</f>
        <v>11.868750000000006</v>
      </c>
      <c r="Y54" s="111">
        <f>+P54/X54/24</f>
        <v>49.8332455678427</v>
      </c>
      <c r="Z54" s="75">
        <v>146</v>
      </c>
      <c r="AA54" s="103"/>
      <c r="AB54" s="94">
        <v>0.8479166666666668</v>
      </c>
    </row>
    <row r="55" spans="12:26" ht="12.75">
      <c r="L55" s="130">
        <f>SUM(L3:L54)</f>
        <v>14195</v>
      </c>
      <c r="M55" s="97">
        <f>+L55/N54*100-100</f>
        <v>1.0536057521178748</v>
      </c>
      <c r="O55" s="131" t="s">
        <v>74</v>
      </c>
      <c r="P55" s="132" t="s">
        <v>75</v>
      </c>
      <c r="Q55" s="133"/>
      <c r="R55" s="134"/>
      <c r="S55" s="135"/>
      <c r="T55" s="112"/>
      <c r="U55" s="113" t="s">
        <v>35</v>
      </c>
      <c r="V55" s="114">
        <f>+V54/26</f>
        <v>0.30074786324786323</v>
      </c>
      <c r="W55" s="63"/>
      <c r="X55" s="115">
        <f>+X54/26</f>
        <v>0.4564903846153848</v>
      </c>
      <c r="Z55" s="137">
        <v>174</v>
      </c>
    </row>
    <row r="58" ht="12.75">
      <c r="F58" s="109"/>
    </row>
  </sheetData>
  <sheetProtection/>
  <mergeCells count="5">
    <mergeCell ref="R1:S1"/>
    <mergeCell ref="T1:U1"/>
    <mergeCell ref="X1:Y1"/>
    <mergeCell ref="V1:W1"/>
    <mergeCell ref="AA1:AA2"/>
  </mergeCells>
  <printOptions/>
  <pageMargins left="0.1968503937007874" right="0" top="0" bottom="0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11.8515625" style="0" customWidth="1"/>
    <col min="2" max="2" width="5.421875" style="0" customWidth="1"/>
  </cols>
  <sheetData>
    <row r="1" spans="1:3" ht="12">
      <c r="A1" t="s">
        <v>81</v>
      </c>
      <c r="B1">
        <v>2</v>
      </c>
      <c r="C1" s="136" t="s">
        <v>77</v>
      </c>
    </row>
    <row r="2" spans="2:3" ht="12">
      <c r="B2">
        <v>3</v>
      </c>
      <c r="C2" s="136" t="s">
        <v>78</v>
      </c>
    </row>
    <row r="3" spans="2:3" ht="12">
      <c r="B3">
        <v>4</v>
      </c>
      <c r="C3" s="136" t="s">
        <v>79</v>
      </c>
    </row>
    <row r="4" spans="2:3" ht="12">
      <c r="B4">
        <v>5</v>
      </c>
      <c r="C4" s="136" t="s">
        <v>80</v>
      </c>
    </row>
    <row r="5" spans="2:3" ht="12">
      <c r="B5">
        <v>6</v>
      </c>
      <c r="C5" s="136" t="s">
        <v>82</v>
      </c>
    </row>
    <row r="6" spans="2:3" ht="12">
      <c r="B6">
        <v>7</v>
      </c>
      <c r="C6" s="136" t="s">
        <v>83</v>
      </c>
    </row>
    <row r="7" spans="2:3" ht="12">
      <c r="B7">
        <v>8</v>
      </c>
      <c r="C7" s="136" t="s">
        <v>84</v>
      </c>
    </row>
    <row r="8" spans="2:3" ht="12">
      <c r="B8">
        <v>9</v>
      </c>
      <c r="C8" s="136" t="s">
        <v>85</v>
      </c>
    </row>
    <row r="9" spans="2:3" ht="12">
      <c r="B9">
        <v>10</v>
      </c>
      <c r="C9" s="136" t="s">
        <v>86</v>
      </c>
    </row>
    <row r="10" spans="2:3" ht="12">
      <c r="B10">
        <v>11</v>
      </c>
      <c r="C10" s="136" t="s">
        <v>90</v>
      </c>
    </row>
    <row r="11" spans="2:3" ht="12">
      <c r="B11">
        <v>12</v>
      </c>
      <c r="C11" s="136" t="s">
        <v>91</v>
      </c>
    </row>
    <row r="12" spans="2:3" ht="12">
      <c r="B12">
        <v>13</v>
      </c>
      <c r="C12" s="136" t="s">
        <v>92</v>
      </c>
    </row>
    <row r="13" spans="2:3" ht="12">
      <c r="B13">
        <v>14</v>
      </c>
      <c r="C13" s="136" t="s">
        <v>93</v>
      </c>
    </row>
    <row r="14" spans="2:3" ht="12">
      <c r="B14">
        <v>15</v>
      </c>
      <c r="C14" s="136" t="s">
        <v>94</v>
      </c>
    </row>
    <row r="15" spans="2:3" ht="12">
      <c r="B15">
        <v>16</v>
      </c>
      <c r="C15" s="136" t="s">
        <v>95</v>
      </c>
    </row>
    <row r="16" spans="2:3" ht="12">
      <c r="B16">
        <v>17</v>
      </c>
      <c r="C16" s="136" t="s">
        <v>96</v>
      </c>
    </row>
    <row r="17" spans="2:3" ht="12">
      <c r="B17">
        <v>18</v>
      </c>
      <c r="C17" s="136" t="s">
        <v>97</v>
      </c>
    </row>
    <row r="18" spans="2:3" ht="12">
      <c r="B18">
        <v>19</v>
      </c>
      <c r="C18" s="136" t="s">
        <v>98</v>
      </c>
    </row>
    <row r="19" spans="2:3" ht="12">
      <c r="B19">
        <v>20</v>
      </c>
      <c r="C19" s="136" t="s">
        <v>99</v>
      </c>
    </row>
    <row r="20" spans="2:3" ht="12">
      <c r="B20">
        <v>21</v>
      </c>
      <c r="C20" s="136" t="s">
        <v>100</v>
      </c>
    </row>
    <row r="21" spans="2:3" ht="12">
      <c r="B21">
        <v>22</v>
      </c>
      <c r="C21" s="136" t="s">
        <v>101</v>
      </c>
    </row>
    <row r="22" spans="2:3" ht="12">
      <c r="B22">
        <v>23</v>
      </c>
      <c r="C22" s="136" t="s">
        <v>102</v>
      </c>
    </row>
    <row r="23" spans="2:3" ht="12">
      <c r="B23">
        <v>24</v>
      </c>
      <c r="C23" s="136" t="s">
        <v>103</v>
      </c>
    </row>
    <row r="24" spans="2:3" ht="12">
      <c r="B24">
        <v>25</v>
      </c>
      <c r="C24" s="136" t="s">
        <v>104</v>
      </c>
    </row>
    <row r="25" spans="2:3" ht="12">
      <c r="B25">
        <v>26</v>
      </c>
      <c r="C25" s="136" t="s">
        <v>105</v>
      </c>
    </row>
    <row r="26" spans="2:3" ht="12">
      <c r="B26">
        <v>27</v>
      </c>
      <c r="C26" s="136" t="s">
        <v>106</v>
      </c>
    </row>
    <row r="27" spans="1:3" ht="12">
      <c r="A27" s="140" t="s">
        <v>108</v>
      </c>
      <c r="B27" s="138" t="s">
        <v>109</v>
      </c>
      <c r="C27" s="136" t="s">
        <v>107</v>
      </c>
    </row>
    <row r="28" spans="1:3" ht="12">
      <c r="A28" s="140" t="s">
        <v>111</v>
      </c>
      <c r="B28" s="139" t="s">
        <v>112</v>
      </c>
      <c r="C28" s="136" t="s">
        <v>110</v>
      </c>
    </row>
    <row r="29" spans="1:3" ht="12">
      <c r="A29" s="140" t="s">
        <v>115</v>
      </c>
      <c r="B29" s="123" t="s">
        <v>114</v>
      </c>
      <c r="C29" s="136" t="s">
        <v>113</v>
      </c>
    </row>
    <row r="30" spans="1:3" ht="12">
      <c r="A30" s="140" t="s">
        <v>116</v>
      </c>
      <c r="B30" s="123" t="s">
        <v>117</v>
      </c>
      <c r="C30" s="136" t="s">
        <v>118</v>
      </c>
    </row>
    <row r="31" spans="1:3" ht="12">
      <c r="A31" s="140" t="s">
        <v>119</v>
      </c>
      <c r="B31" s="123" t="s">
        <v>120</v>
      </c>
      <c r="C31" s="136" t="s">
        <v>121</v>
      </c>
    </row>
  </sheetData>
  <sheetProtection/>
  <hyperlinks>
    <hyperlink ref="C1" r:id="rId1" display="https://drive.google.com/open?id=1Z16JvhcwSk4uNtZPB5mKyzaFEWg&amp;usp=sharing"/>
    <hyperlink ref="C3" r:id="rId2" display="https://drive.google.com/open?id=1sHhY-wQxjvD-AK38Ghxw1DtGEcQ&amp;usp=sharing"/>
    <hyperlink ref="C4" r:id="rId3" display="https://drive.google.com/open?id=1HfrU142DLuiQPiOU_AvXjgizofc&amp;usp=sharing"/>
    <hyperlink ref="C5" r:id="rId4" display="https://drive.google.com/open?id=1jHZZxX1F4e1Ie9OT-4W0tmk4TUU&amp;usp=sharing"/>
    <hyperlink ref="C6" r:id="rId5" display="https://drive.google.com/open?id=12x9oxTSUFKduT5ASUQHf5MLvQSU&amp;usp=sharing"/>
    <hyperlink ref="C7" r:id="rId6" display="https://drive.google.com/open?id=1f6NfWp7jE79Fotcr-8j78mIQ7H4&amp;usp=sharing"/>
    <hyperlink ref="C8" r:id="rId7" display="https://drive.google.com/open?id=19budHGZMVniyxJHRjyrmHC8cnsE&amp;usp=sharing"/>
    <hyperlink ref="C9" r:id="rId8" display="https://drive.google.com/open?id=1svUdqZ7WoC5JiAUJGZ0DO7jT7nI&amp;usp=sharing"/>
    <hyperlink ref="C10" r:id="rId9" display="https://drive.google.com/open?id=1HfVDxEwjl1sXDAwF7j8Og9XJ-sY&amp;usp=sharing"/>
    <hyperlink ref="C11" r:id="rId10" display="https://drive.google.com/open?id=1O9jiFAdrKauigmNz_DBQ4h5pwX8&amp;usp=sharing"/>
    <hyperlink ref="C12" r:id="rId11" display="https://drive.google.com/open?id=1eQar-bsZlkX1fwgr-IxrinKmFaM&amp;usp=sharing"/>
    <hyperlink ref="C13" r:id="rId12" display="https://drive.google.com/open?id=1v4Rhx22tOrKpjJKh4T0oCOXFc-Q&amp;usp=sharing"/>
    <hyperlink ref="C14" r:id="rId13" display="https://drive.google.com/open?id=1ytXzYUHKWkiksy-vXc1MXmwTUbQ&amp;usp=sharing"/>
    <hyperlink ref="C15" r:id="rId14" display="https://drive.google.com/open?id=1w9eRkD-Nu_lBwpx7lDfHTUxC_iM&amp;usp=sharing"/>
    <hyperlink ref="C16" r:id="rId15" display="https://drive.google.com/open?id=19B2YvNsL3Dn-yEqPZHNqvyE8864&amp;usp=sharing"/>
    <hyperlink ref="C17" r:id="rId16" display="https://drive.google.com/open?id=1yDJAHVulnKiRyC9DSxFUwZRBdtE&amp;usp=sharing"/>
    <hyperlink ref="C18" r:id="rId17" display="https://drive.google.com/open?id=19L2JcNJIVQxMIxWqwtC8dNVvu5Y&amp;usp=sharing"/>
    <hyperlink ref="C19" r:id="rId18" display="https://drive.google.com/open?id=1WHIwbdmR2tGscUvLW5vs3TwEAUg&amp;usp=sharing"/>
    <hyperlink ref="C20" r:id="rId19" display="https://drive.google.com/open?id=1Pspcpt7eTX5GLcjQg1DGb74Vly4&amp;usp=sharing"/>
    <hyperlink ref="C21" r:id="rId20" display="https://drive.google.com/open?id=1VX4cGAvYaQ2k1vUE8frQzY5K0Oo&amp;usp=sharing"/>
    <hyperlink ref="C22" r:id="rId21" display="https://drive.google.com/open?id=1h6QzoTIbO9ihWFipC2IWg2V1asw&amp;usp=sharing"/>
    <hyperlink ref="C23" r:id="rId22" display="https://drive.google.com/open?id=1zV2Wa5TZtujeHyYRUtwl19LTabg&amp;usp=sharing"/>
    <hyperlink ref="C24" r:id="rId23" display="https://drive.google.com/open?id=1mc_x_7cGLR_opqCyU-T4U0tZZrU&amp;usp=sharing"/>
    <hyperlink ref="C25" r:id="rId24" display="https://drive.google.com/open?id=1uCWTWCAPIKfY_IIBhdgl-ZYB3qE&amp;usp=sharing"/>
    <hyperlink ref="C26" r:id="rId25" display="https://drive.google.com/open?id=1W4Fg47RNmcS88xAlx81TWDbcy8M&amp;usp=sharing"/>
    <hyperlink ref="C27" r:id="rId26" display="https://drive.google.com/open?id=1a9zfu3GEO80UXCLqeIlfJAfFmTo&amp;usp=sharing"/>
    <hyperlink ref="C28" r:id="rId27" display="https://drive.google.com/open?id=1YYbmWLs1IC735X8x69DQBNsgM_E&amp;usp=sharing"/>
    <hyperlink ref="C29" r:id="rId28" display="https://drive.google.com/open?id=1PQ2FWCFXU3MKkgPcSgwRiO0Z2Cw&amp;usp=sharing"/>
    <hyperlink ref="C30" r:id="rId29" display="https://drive.google.com/open?id=1CwKk0Go4Y6kMb6mu0yKIZ2Pwcj4&amp;usp=sharing"/>
    <hyperlink ref="C31" r:id="rId30" display="https://drive.google.com/open?id=1mDITQYwdTWFm8WVkpBDO2bwpffc&amp;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Anglana</dc:creator>
  <cp:keywords/>
  <dc:description/>
  <cp:lastModifiedBy>goldwing1998@live.com</cp:lastModifiedBy>
  <cp:lastPrinted>2016-08-12T12:23:07Z</cp:lastPrinted>
  <dcterms:created xsi:type="dcterms:W3CDTF">2003-05-27T14:13:01Z</dcterms:created>
  <dcterms:modified xsi:type="dcterms:W3CDTF">2016-08-14T09:43:00Z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